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una\Desktop\"/>
    </mc:Choice>
  </mc:AlternateContent>
  <xr:revisionPtr revIDLastSave="0" documentId="8_{752931DD-5431-4066-BB67-0A9A69A65545}" xr6:coauthVersionLast="36" xr6:coauthVersionMax="36" xr10:uidLastSave="{00000000-0000-0000-0000-000000000000}"/>
  <bookViews>
    <workbookView xWindow="0" yWindow="0" windowWidth="28800" windowHeight="12225" xr2:uid="{4C2803F0-419A-4699-90C6-3EA272665FF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G55" i="1"/>
  <c r="F55" i="1"/>
  <c r="E55" i="1"/>
  <c r="H55" i="1" s="1"/>
  <c r="K54" i="1"/>
  <c r="J54" i="1"/>
  <c r="I54" i="1"/>
  <c r="H54" i="1"/>
  <c r="E54" i="1"/>
  <c r="K53" i="1"/>
  <c r="G53" i="1"/>
  <c r="J53" i="1" s="1"/>
  <c r="F53" i="1"/>
  <c r="E53" i="1"/>
  <c r="K52" i="1"/>
  <c r="J52" i="1"/>
  <c r="I52" i="1"/>
  <c r="H52" i="1"/>
  <c r="K51" i="1"/>
  <c r="J51" i="1"/>
  <c r="I51" i="1"/>
  <c r="H51" i="1"/>
  <c r="J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G45" i="1"/>
  <c r="F45" i="1"/>
  <c r="E45" i="1"/>
  <c r="K44" i="1"/>
  <c r="J44" i="1"/>
  <c r="H44" i="1"/>
  <c r="J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G39" i="1"/>
  <c r="F39" i="1"/>
  <c r="E39" i="1"/>
  <c r="K38" i="1"/>
  <c r="J38" i="1"/>
  <c r="I38" i="1"/>
  <c r="G38" i="1"/>
  <c r="H38" i="1" s="1"/>
  <c r="F38" i="1"/>
  <c r="E38" i="1"/>
  <c r="E37" i="1"/>
  <c r="K36" i="1"/>
  <c r="J36" i="1"/>
  <c r="I36" i="1"/>
  <c r="H36" i="1"/>
  <c r="K35" i="1"/>
  <c r="J35" i="1"/>
  <c r="I35" i="1"/>
  <c r="G35" i="1"/>
  <c r="H35" i="1" s="1"/>
  <c r="F35" i="1"/>
  <c r="E35" i="1"/>
  <c r="K34" i="1"/>
  <c r="J34" i="1"/>
  <c r="G34" i="1"/>
  <c r="I34" i="1" s="1"/>
  <c r="F34" i="1"/>
  <c r="E34" i="1"/>
  <c r="K33" i="1"/>
  <c r="G33" i="1"/>
  <c r="J33" i="1" s="1"/>
  <c r="F33" i="1"/>
  <c r="E33" i="1"/>
  <c r="G32" i="1"/>
  <c r="K32" i="1" s="1"/>
  <c r="F32" i="1"/>
  <c r="F37" i="1" s="1"/>
  <c r="E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H32" i="1" l="1"/>
  <c r="I32" i="1"/>
  <c r="H33" i="1"/>
  <c r="G37" i="1"/>
  <c r="H53" i="1"/>
  <c r="J32" i="1"/>
  <c r="I33" i="1"/>
  <c r="H34" i="1"/>
  <c r="I53" i="1"/>
  <c r="I37" i="1" l="1"/>
  <c r="H37" i="1"/>
  <c r="K37" i="1"/>
  <c r="J37" i="1"/>
</calcChain>
</file>

<file path=xl/sharedStrings.xml><?xml version="1.0" encoding="utf-8"?>
<sst xmlns="http://schemas.openxmlformats.org/spreadsheetml/2006/main" count="120" uniqueCount="72">
  <si>
    <t xml:space="preserve">         " БЗӨБ ЦТС" ТӨХК  2021 ОНЫ ЗОРИЛТОТ ТҮВШНИЙ ТӨЛӨВЛӨГӨӨНИЙ БИЕЛЭЛТ</t>
  </si>
  <si>
    <t>д/д</t>
  </si>
  <si>
    <t>Үзүүлэлт</t>
  </si>
  <si>
    <t>Хэмжих нэгж</t>
  </si>
  <si>
    <t>Өмнөх оны мөн үе</t>
  </si>
  <si>
    <t xml:space="preserve">2021 он </t>
  </si>
  <si>
    <t>өмнөх оны мөн үеэс</t>
  </si>
  <si>
    <t>зорилтоос</t>
  </si>
  <si>
    <t>Зорилт</t>
  </si>
  <si>
    <t>Гүйцэтгэл</t>
  </si>
  <si>
    <t>дүн</t>
  </si>
  <si>
    <t>хувь</t>
  </si>
  <si>
    <t xml:space="preserve"> 1.1 Худалдан авсан цахилгаан</t>
  </si>
  <si>
    <t>сая кВт*ц</t>
  </si>
  <si>
    <t>ДҮТ ХХК-иас</t>
  </si>
  <si>
    <t>Импортоор</t>
  </si>
  <si>
    <t>1.2 ЦЭХ-ний алдагдал        хувиар</t>
  </si>
  <si>
    <t xml:space="preserve">                                         биетээр</t>
  </si>
  <si>
    <r>
      <t xml:space="preserve">Үүнээс: </t>
    </r>
    <r>
      <rPr>
        <b/>
        <sz val="10"/>
        <color indexed="12"/>
        <rFont val="Arial"/>
        <family val="2"/>
      </rPr>
      <t xml:space="preserve">ДҮТ ХХК   </t>
    </r>
    <r>
      <rPr>
        <sz val="10"/>
        <color indexed="12"/>
        <rFont val="Arial"/>
        <family val="2"/>
      </rPr>
      <t>хувиар</t>
    </r>
  </si>
  <si>
    <r>
      <t xml:space="preserve">          </t>
    </r>
    <r>
      <rPr>
        <b/>
        <sz val="10"/>
        <color indexed="12"/>
        <rFont val="Arial"/>
        <family val="2"/>
      </rPr>
      <t xml:space="preserve"> Импорт</t>
    </r>
    <r>
      <rPr>
        <sz val="10"/>
        <color indexed="12"/>
        <rFont val="Arial"/>
        <family val="2"/>
      </rPr>
      <t>:    хувиар</t>
    </r>
  </si>
  <si>
    <t>1.3 Борлуулсан ЦЭХ</t>
  </si>
  <si>
    <t>Үүнээс: ДҮТ ХХК</t>
  </si>
  <si>
    <t>Импорт</t>
  </si>
  <si>
    <t>Борлуулалтын дундаж үнэ</t>
  </si>
  <si>
    <t>төг/кВт*ц</t>
  </si>
  <si>
    <t>Нийт орлого</t>
  </si>
  <si>
    <t>сая төг</t>
  </si>
  <si>
    <t>Үүнээс: Борлуулалтын орлого</t>
  </si>
  <si>
    <t>Түгээх үйлчилгээний орлого</t>
  </si>
  <si>
    <t>Импортын эрчим хүчний орлого</t>
  </si>
  <si>
    <t xml:space="preserve">    Үйл ажиллагааны бус орлого     </t>
  </si>
  <si>
    <t>Нийт зардал</t>
  </si>
  <si>
    <t>үүнээс: Худалдан авсан ЦЭХ-ний зардал</t>
  </si>
  <si>
    <t>ХУА ЦЭХ-ний тариф</t>
  </si>
  <si>
    <t xml:space="preserve">                Хангах, түгээх ажиллагааны  зардал          </t>
  </si>
  <si>
    <t>Импортын эрчим хүчний зардал</t>
  </si>
  <si>
    <t xml:space="preserve">    Үйл ажиллагааны бус зардал  </t>
  </si>
  <si>
    <t>Татвар төлөхийн өмнөх ашиг, алдагдал</t>
  </si>
  <si>
    <t xml:space="preserve">Үүнээс: Үндсэн үйл ажиллагааны </t>
  </si>
  <si>
    <t xml:space="preserve">Импортын эрчим хүчний </t>
  </si>
  <si>
    <t xml:space="preserve">    Үйл ажиллагааны бус </t>
  </si>
  <si>
    <t>Орлогын албан татвар</t>
  </si>
  <si>
    <t>Татварын дараахь ашиг, алдагдал</t>
  </si>
  <si>
    <t>Борлуулалтын 1 төг-т ногдох зардал</t>
  </si>
  <si>
    <t>Нийт авлага</t>
  </si>
  <si>
    <t xml:space="preserve">сая төг </t>
  </si>
  <si>
    <t xml:space="preserve">Үүнээс: Хэрэглэгчээс авах ЦЭХ-ний авлага </t>
  </si>
  <si>
    <t>Засгийн газрын хөнгөлөлт авлага</t>
  </si>
  <si>
    <t>Шөнийн тарифын авлага</t>
  </si>
  <si>
    <t>НХА -аас ЦЭХ авлага</t>
  </si>
  <si>
    <t>Бусад авлага</t>
  </si>
  <si>
    <t>Нийт өр төлбөр</t>
  </si>
  <si>
    <t>Урт хугацаат өр</t>
  </si>
  <si>
    <t>Богино хугацаат өр</t>
  </si>
  <si>
    <t>үүнээс: Нэг худалдан авагчид</t>
  </si>
  <si>
    <t>ЦЭХ-ний УТТ</t>
  </si>
  <si>
    <t>Бусад өглөг</t>
  </si>
  <si>
    <t>Нийт ажиллагсдын тоо</t>
  </si>
  <si>
    <t>хүн</t>
  </si>
  <si>
    <t>Нийт цалингийн сан</t>
  </si>
  <si>
    <t>Нэг ажилтны дундаж цалин /сарын/</t>
  </si>
  <si>
    <t>төгрөг</t>
  </si>
  <si>
    <t>Цахилгааны тасалдлын дундаж хугацаа Исайди</t>
  </si>
  <si>
    <t>минут</t>
  </si>
  <si>
    <t>Хөрөнгө оруулалт, их засвар, ТЗБАХ</t>
  </si>
  <si>
    <t>Хөрөнгө оруулалт</t>
  </si>
  <si>
    <t xml:space="preserve"> Их засвар</t>
  </si>
  <si>
    <t>ТЗБАХ</t>
  </si>
  <si>
    <t xml:space="preserve">                     Гүйцэтгэх захирал   .................................................../ Н.Мөнгөнхөлөгт /</t>
  </si>
  <si>
    <t xml:space="preserve">                                           СЭЗХ-ийн даргын үүргийг</t>
  </si>
  <si>
    <t xml:space="preserve">                түр орлон гүйцэтгэгч   .............................................../ Т.Болдсанаа /</t>
  </si>
  <si>
    <t xml:space="preserve">                       Ахлах эдийн засагч.......................................... ........./О.Жаргалсайхан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</si>
</sst>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9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1"/>
      <color theme="5" tint="-0.499984740745262"/>
      <name val="Arial"/>
      <family val="2"/>
    </font>
    <font>
      <sz val="10"/>
      <name val="Arial Mon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 wrapText="1" readingOrder="1"/>
    </xf>
    <xf numFmtId="164" fontId="7" fillId="0" borderId="7" xfId="0" applyNumberFormat="1" applyFont="1" applyBorder="1" applyAlignment="1">
      <alignment vertical="center" wrapText="1" readingOrder="1"/>
    </xf>
    <xf numFmtId="165" fontId="8" fillId="0" borderId="7" xfId="1" applyNumberFormat="1" applyFont="1" applyBorder="1" applyAlignment="1">
      <alignment vertical="center" wrapText="1" readingOrder="1"/>
    </xf>
    <xf numFmtId="166" fontId="8" fillId="0" borderId="7" xfId="2" applyNumberFormat="1" applyFont="1" applyBorder="1" applyAlignment="1">
      <alignment vertical="center" wrapText="1" readingOrder="1"/>
    </xf>
    <xf numFmtId="166" fontId="8" fillId="0" borderId="8" xfId="2" applyNumberFormat="1" applyFont="1" applyBorder="1" applyAlignment="1">
      <alignment vertical="center" wrapText="1" readingOrder="1"/>
    </xf>
    <xf numFmtId="166" fontId="3" fillId="0" borderId="0" xfId="2" applyNumberFormat="1" applyFont="1"/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 readingOrder="1"/>
    </xf>
    <xf numFmtId="164" fontId="7" fillId="0" borderId="9" xfId="0" applyNumberFormat="1" applyFont="1" applyBorder="1" applyAlignment="1">
      <alignment vertical="center" wrapText="1" readingOrder="1"/>
    </xf>
    <xf numFmtId="165" fontId="9" fillId="0" borderId="9" xfId="1" applyNumberFormat="1" applyFont="1" applyBorder="1" applyAlignment="1">
      <alignment vertical="center" wrapText="1" readingOrder="1"/>
    </xf>
    <xf numFmtId="166" fontId="9" fillId="0" borderId="9" xfId="2" applyNumberFormat="1" applyFont="1" applyBorder="1" applyAlignment="1">
      <alignment vertical="center" wrapText="1" readingOrder="1"/>
    </xf>
    <xf numFmtId="166" fontId="9" fillId="0" borderId="10" xfId="2" applyNumberFormat="1" applyFont="1" applyBorder="1" applyAlignment="1">
      <alignment vertical="center" wrapText="1" readingOrder="1"/>
    </xf>
    <xf numFmtId="0" fontId="6" fillId="0" borderId="9" xfId="0" applyFont="1" applyBorder="1"/>
    <xf numFmtId="10" fontId="10" fillId="0" borderId="9" xfId="0" applyNumberFormat="1" applyFont="1" applyBorder="1" applyAlignment="1">
      <alignment vertical="center" wrapText="1" readingOrder="1"/>
    </xf>
    <xf numFmtId="10" fontId="11" fillId="0" borderId="9" xfId="2" applyNumberFormat="1" applyFont="1" applyBorder="1" applyAlignment="1">
      <alignment vertical="center" wrapText="1" readingOrder="1"/>
    </xf>
    <xf numFmtId="10" fontId="8" fillId="0" borderId="9" xfId="2" applyNumberFormat="1" applyFont="1" applyBorder="1" applyAlignment="1">
      <alignment vertical="center" wrapText="1" readingOrder="1"/>
    </xf>
    <xf numFmtId="166" fontId="8" fillId="0" borderId="9" xfId="2" applyNumberFormat="1" applyFont="1" applyBorder="1" applyAlignment="1">
      <alignment vertical="center" wrapText="1" readingOrder="1"/>
    </xf>
    <xf numFmtId="10" fontId="8" fillId="0" borderId="9" xfId="1" applyNumberFormat="1" applyFont="1" applyBorder="1" applyAlignment="1">
      <alignment vertical="center" wrapText="1" readingOrder="1"/>
    </xf>
    <xf numFmtId="166" fontId="8" fillId="0" borderId="10" xfId="2" applyNumberFormat="1" applyFont="1" applyBorder="1" applyAlignment="1">
      <alignment vertical="center" wrapText="1" readingOrder="1"/>
    </xf>
    <xf numFmtId="165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vertical="center" wrapText="1" readingOrder="1"/>
    </xf>
    <xf numFmtId="0" fontId="6" fillId="0" borderId="9" xfId="0" applyFont="1" applyBorder="1" applyAlignment="1">
      <alignment horizontal="center"/>
    </xf>
    <xf numFmtId="10" fontId="10" fillId="0" borderId="9" xfId="2" applyNumberFormat="1" applyFont="1" applyBorder="1" applyAlignment="1">
      <alignment vertical="center" wrapText="1" readingOrder="1"/>
    </xf>
    <xf numFmtId="10" fontId="14" fillId="0" borderId="9" xfId="2" applyNumberFormat="1" applyFont="1" applyBorder="1" applyAlignment="1">
      <alignment vertical="center" wrapText="1"/>
    </xf>
    <xf numFmtId="10" fontId="9" fillId="0" borderId="9" xfId="2" applyNumberFormat="1" applyFont="1" applyBorder="1" applyAlignment="1">
      <alignment vertical="center" wrapText="1" readingOrder="1"/>
    </xf>
    <xf numFmtId="165" fontId="9" fillId="0" borderId="9" xfId="1" applyNumberFormat="1" applyFont="1" applyBorder="1" applyAlignment="1">
      <alignment vertical="center" wrapText="1"/>
    </xf>
    <xf numFmtId="10" fontId="14" fillId="0" borderId="9" xfId="2" applyNumberFormat="1" applyFont="1" applyBorder="1" applyAlignment="1">
      <alignment vertical="center" wrapText="1" readingOrder="1"/>
    </xf>
    <xf numFmtId="2" fontId="15" fillId="0" borderId="9" xfId="0" applyNumberFormat="1" applyFont="1" applyBorder="1" applyAlignment="1">
      <alignment vertical="center" wrapText="1" readingOrder="1"/>
    </xf>
    <xf numFmtId="2" fontId="9" fillId="0" borderId="9" xfId="1" applyNumberFormat="1" applyFont="1" applyBorder="1" applyAlignment="1">
      <alignment vertical="center" wrapText="1"/>
    </xf>
    <xf numFmtId="2" fontId="9" fillId="0" borderId="9" xfId="1" applyNumberFormat="1" applyFont="1" applyBorder="1" applyAlignment="1">
      <alignment vertical="center" wrapText="1" readingOrder="1"/>
    </xf>
    <xf numFmtId="43" fontId="9" fillId="0" borderId="9" xfId="1" applyFont="1" applyBorder="1" applyAlignment="1">
      <alignment vertical="center" wrapText="1" readingOrder="1"/>
    </xf>
    <xf numFmtId="165" fontId="15" fillId="0" borderId="9" xfId="1" applyNumberFormat="1" applyFont="1" applyBorder="1" applyAlignment="1">
      <alignment vertical="center" wrapText="1"/>
    </xf>
    <xf numFmtId="43" fontId="0" fillId="0" borderId="0" xfId="3" applyFont="1"/>
    <xf numFmtId="167" fontId="15" fillId="0" borderId="9" xfId="1" applyNumberFormat="1" applyFont="1" applyBorder="1" applyAlignment="1">
      <alignment vertical="center" wrapText="1"/>
    </xf>
    <xf numFmtId="167" fontId="9" fillId="0" borderId="9" xfId="1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 readingOrder="1"/>
    </xf>
    <xf numFmtId="2" fontId="10" fillId="0" borderId="5" xfId="0" applyNumberFormat="1" applyFont="1" applyBorder="1" applyAlignment="1">
      <alignment vertical="center" wrapText="1"/>
    </xf>
    <xf numFmtId="43" fontId="14" fillId="0" borderId="5" xfId="1" applyFont="1" applyBorder="1" applyAlignment="1">
      <alignment vertical="center" wrapText="1"/>
    </xf>
    <xf numFmtId="43" fontId="14" fillId="0" borderId="5" xfId="1" applyFont="1" applyBorder="1" applyAlignment="1">
      <alignment vertical="center" wrapText="1" readingOrder="1"/>
    </xf>
    <xf numFmtId="166" fontId="9" fillId="0" borderId="5" xfId="2" applyNumberFormat="1" applyFont="1" applyBorder="1" applyAlignment="1">
      <alignment vertical="center" wrapText="1" readingOrder="1"/>
    </xf>
    <xf numFmtId="166" fontId="9" fillId="0" borderId="6" xfId="2" applyNumberFormat="1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center" vertical="center" wrapText="1" readingOrder="1"/>
    </xf>
    <xf numFmtId="165" fontId="15" fillId="2" borderId="2" xfId="1" applyNumberFormat="1" applyFont="1" applyFill="1" applyBorder="1" applyAlignment="1">
      <alignment vertical="center" wrapText="1"/>
    </xf>
    <xf numFmtId="165" fontId="8" fillId="2" borderId="2" xfId="1" applyNumberFormat="1" applyFont="1" applyFill="1" applyBorder="1" applyAlignment="1">
      <alignment vertical="center" wrapText="1"/>
    </xf>
    <xf numFmtId="165" fontId="8" fillId="2" borderId="2" xfId="1" applyNumberFormat="1" applyFont="1" applyFill="1" applyBorder="1" applyAlignment="1">
      <alignment vertical="center" wrapText="1" readingOrder="1"/>
    </xf>
    <xf numFmtId="166" fontId="8" fillId="2" borderId="2" xfId="2" applyNumberFormat="1" applyFont="1" applyFill="1" applyBorder="1" applyAlignment="1">
      <alignment vertical="center" wrapText="1" readingOrder="1"/>
    </xf>
    <xf numFmtId="166" fontId="8" fillId="2" borderId="3" xfId="2" applyNumberFormat="1" applyFont="1" applyFill="1" applyBorder="1" applyAlignment="1">
      <alignment vertical="center" wrapText="1" readingOrder="1"/>
    </xf>
    <xf numFmtId="164" fontId="3" fillId="0" borderId="0" xfId="0" applyNumberFormat="1" applyFont="1"/>
    <xf numFmtId="0" fontId="6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vertical="center" wrapText="1" readingOrder="1"/>
    </xf>
    <xf numFmtId="165" fontId="9" fillId="0" borderId="5" xfId="1" applyNumberFormat="1" applyFont="1" applyBorder="1" applyAlignment="1">
      <alignment vertical="center" wrapText="1" readingOrder="1"/>
    </xf>
    <xf numFmtId="164" fontId="7" fillId="2" borderId="2" xfId="0" applyNumberFormat="1" applyFont="1" applyFill="1" applyBorder="1" applyAlignment="1">
      <alignment vertical="center" wrapText="1" readingOrder="1"/>
    </xf>
    <xf numFmtId="0" fontId="6" fillId="0" borderId="9" xfId="0" applyFont="1" applyBorder="1" applyAlignment="1">
      <alignment horizontal="center" vertical="center" wrapText="1"/>
    </xf>
    <xf numFmtId="164" fontId="0" fillId="0" borderId="0" xfId="0" applyNumberFormat="1"/>
    <xf numFmtId="43" fontId="10" fillId="0" borderId="9" xfId="1" applyFont="1" applyBorder="1" applyAlignment="1">
      <alignment vertical="center" wrapText="1"/>
    </xf>
    <xf numFmtId="43" fontId="14" fillId="0" borderId="9" xfId="1" applyFont="1" applyBorder="1" applyAlignment="1">
      <alignment vertical="center" wrapText="1"/>
    </xf>
    <xf numFmtId="43" fontId="14" fillId="0" borderId="9" xfId="1" applyFont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/>
    </xf>
    <xf numFmtId="165" fontId="10" fillId="2" borderId="2" xfId="1" applyNumberFormat="1" applyFont="1" applyFill="1" applyBorder="1" applyAlignment="1">
      <alignment vertical="center" wrapText="1"/>
    </xf>
    <xf numFmtId="165" fontId="11" fillId="2" borderId="2" xfId="1" applyNumberFormat="1" applyFont="1" applyFill="1" applyBorder="1" applyAlignment="1">
      <alignment vertical="center" wrapText="1"/>
    </xf>
    <xf numFmtId="165" fontId="15" fillId="0" borderId="9" xfId="1" applyNumberFormat="1" applyFont="1" applyBorder="1" applyAlignment="1">
      <alignment vertical="center" wrapText="1" readingOrder="1"/>
    </xf>
    <xf numFmtId="0" fontId="6" fillId="0" borderId="5" xfId="0" applyFont="1" applyBorder="1" applyAlignment="1">
      <alignment horizontal="left"/>
    </xf>
    <xf numFmtId="165" fontId="15" fillId="3" borderId="5" xfId="1" applyNumberFormat="1" applyFont="1" applyFill="1" applyBorder="1" applyAlignment="1">
      <alignment vertical="center" wrapText="1" readingOrder="1"/>
    </xf>
    <xf numFmtId="165" fontId="9" fillId="3" borderId="5" xfId="1" applyNumberFormat="1" applyFont="1" applyFill="1" applyBorder="1" applyAlignment="1">
      <alignment vertical="center" wrapText="1" readingOrder="1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 wrapText="1" readingOrder="1"/>
    </xf>
    <xf numFmtId="164" fontId="10" fillId="2" borderId="13" xfId="0" applyNumberFormat="1" applyFont="1" applyFill="1" applyBorder="1" applyAlignment="1">
      <alignment vertical="center" wrapText="1" readingOrder="1"/>
    </xf>
    <xf numFmtId="164" fontId="11" fillId="2" borderId="13" xfId="0" applyNumberFormat="1" applyFont="1" applyFill="1" applyBorder="1" applyAlignment="1">
      <alignment vertical="center" wrapText="1" readingOrder="1"/>
    </xf>
    <xf numFmtId="165" fontId="8" fillId="2" borderId="13" xfId="1" applyNumberFormat="1" applyFont="1" applyFill="1" applyBorder="1" applyAlignment="1">
      <alignment vertical="center" wrapText="1" readingOrder="1"/>
    </xf>
    <xf numFmtId="166" fontId="8" fillId="2" borderId="13" xfId="2" applyNumberFormat="1" applyFont="1" applyFill="1" applyBorder="1" applyAlignment="1">
      <alignment vertical="center" wrapText="1" readingOrder="1"/>
    </xf>
    <xf numFmtId="166" fontId="8" fillId="2" borderId="14" xfId="2" applyNumberFormat="1" applyFont="1" applyFill="1" applyBorder="1" applyAlignment="1">
      <alignment vertical="center" wrapText="1" readingOrder="1"/>
    </xf>
    <xf numFmtId="0" fontId="5" fillId="2" borderId="13" xfId="0" applyFont="1" applyFill="1" applyBorder="1"/>
    <xf numFmtId="43" fontId="10" fillId="2" borderId="13" xfId="1" applyFont="1" applyFill="1" applyBorder="1" applyAlignment="1">
      <alignment vertical="center" wrapText="1"/>
    </xf>
    <xf numFmtId="43" fontId="11" fillId="2" borderId="13" xfId="1" applyFont="1" applyFill="1" applyBorder="1" applyAlignment="1">
      <alignment vertical="center" wrapText="1"/>
    </xf>
    <xf numFmtId="43" fontId="8" fillId="2" borderId="13" xfId="1" applyFont="1" applyFill="1" applyBorder="1" applyAlignment="1">
      <alignment vertical="center" wrapText="1" readingOrder="1"/>
    </xf>
    <xf numFmtId="164" fontId="15" fillId="2" borderId="2" xfId="0" applyNumberFormat="1" applyFont="1" applyFill="1" applyBorder="1" applyAlignment="1">
      <alignment vertical="center" wrapText="1" readingOrder="1"/>
    </xf>
    <xf numFmtId="164" fontId="8" fillId="2" borderId="2" xfId="0" applyNumberFormat="1" applyFont="1" applyFill="1" applyBorder="1" applyAlignment="1">
      <alignment vertical="center" wrapText="1" readingOrder="1"/>
    </xf>
    <xf numFmtId="164" fontId="15" fillId="0" borderId="9" xfId="0" applyNumberFormat="1" applyFont="1" applyBorder="1" applyAlignment="1">
      <alignment vertical="center" wrapText="1" readingOrder="1"/>
    </xf>
    <xf numFmtId="165" fontId="9" fillId="3" borderId="9" xfId="1" applyNumberFormat="1" applyFont="1" applyFill="1" applyBorder="1" applyAlignment="1">
      <alignment vertical="center" wrapText="1" readingOrder="1"/>
    </xf>
    <xf numFmtId="164" fontId="15" fillId="0" borderId="5" xfId="0" applyNumberFormat="1" applyFont="1" applyBorder="1" applyAlignment="1">
      <alignment vertical="center" wrapText="1" readingOrder="1"/>
    </xf>
    <xf numFmtId="165" fontId="15" fillId="2" borderId="2" xfId="1" applyNumberFormat="1" applyFont="1" applyFill="1" applyBorder="1" applyAlignment="1">
      <alignment vertical="center" wrapText="1" readingOrder="1"/>
    </xf>
    <xf numFmtId="0" fontId="5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 readingOrder="1"/>
    </xf>
    <xf numFmtId="164" fontId="15" fillId="3" borderId="9" xfId="0" applyNumberFormat="1" applyFont="1" applyFill="1" applyBorder="1" applyAlignment="1">
      <alignment vertical="center" wrapText="1" readingOrder="1"/>
    </xf>
    <xf numFmtId="165" fontId="8" fillId="3" borderId="9" xfId="1" applyNumberFormat="1" applyFont="1" applyFill="1" applyBorder="1" applyAlignment="1">
      <alignment vertical="center" wrapText="1" readingOrder="1"/>
    </xf>
    <xf numFmtId="166" fontId="8" fillId="3" borderId="10" xfId="2" applyNumberFormat="1" applyFont="1" applyFill="1" applyBorder="1" applyAlignment="1">
      <alignment vertical="center" wrapText="1" readingOrder="1"/>
    </xf>
    <xf numFmtId="165" fontId="15" fillId="3" borderId="9" xfId="1" applyNumberFormat="1" applyFont="1" applyFill="1" applyBorder="1" applyAlignment="1">
      <alignment vertical="center" wrapText="1" readingOrder="1"/>
    </xf>
    <xf numFmtId="166" fontId="9" fillId="3" borderId="10" xfId="2" applyNumberFormat="1" applyFont="1" applyFill="1" applyBorder="1" applyAlignment="1">
      <alignment vertical="center" wrapText="1" readingOrder="1"/>
    </xf>
    <xf numFmtId="1" fontId="15" fillId="2" borderId="13" xfId="0" applyNumberFormat="1" applyFont="1" applyFill="1" applyBorder="1" applyAlignment="1">
      <alignment vertical="center" wrapText="1" readingOrder="1"/>
    </xf>
    <xf numFmtId="168" fontId="8" fillId="2" borderId="13" xfId="1" applyNumberFormat="1" applyFont="1" applyFill="1" applyBorder="1" applyAlignment="1">
      <alignment vertical="center" wrapText="1" readingOrder="1"/>
    </xf>
    <xf numFmtId="164" fontId="15" fillId="2" borderId="13" xfId="0" applyNumberFormat="1" applyFont="1" applyFill="1" applyBorder="1" applyAlignment="1">
      <alignment vertical="center" wrapText="1" readingOrder="1"/>
    </xf>
    <xf numFmtId="168" fontId="15" fillId="2" borderId="13" xfId="4" applyNumberFormat="1" applyFont="1" applyFill="1" applyBorder="1" applyAlignment="1">
      <alignment vertical="center" wrapText="1"/>
    </xf>
    <xf numFmtId="168" fontId="8" fillId="2" borderId="13" xfId="4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readingOrder="1"/>
    </xf>
    <xf numFmtId="164" fontId="15" fillId="0" borderId="13" xfId="0" applyNumberFormat="1" applyFont="1" applyBorder="1" applyAlignment="1">
      <alignment vertical="center" wrapText="1" readingOrder="1"/>
    </xf>
    <xf numFmtId="164" fontId="8" fillId="3" borderId="13" xfId="1" applyNumberFormat="1" applyFont="1" applyFill="1" applyBorder="1" applyAlignment="1">
      <alignment vertical="center" wrapText="1" readingOrder="1"/>
    </xf>
    <xf numFmtId="165" fontId="8" fillId="0" borderId="13" xfId="1" applyNumberFormat="1" applyFont="1" applyBorder="1" applyAlignment="1">
      <alignment vertical="center" wrapText="1" readingOrder="1"/>
    </xf>
    <xf numFmtId="166" fontId="8" fillId="0" borderId="13" xfId="2" applyNumberFormat="1" applyFont="1" applyBorder="1" applyAlignment="1">
      <alignment vertical="center" wrapText="1" readingOrder="1"/>
    </xf>
    <xf numFmtId="166" fontId="8" fillId="0" borderId="14" xfId="2" applyNumberFormat="1" applyFont="1" applyBorder="1" applyAlignment="1">
      <alignment vertical="center" wrapText="1" readingOrder="1"/>
    </xf>
    <xf numFmtId="0" fontId="5" fillId="0" borderId="15" xfId="0" applyFont="1" applyBorder="1" applyAlignment="1">
      <alignment horizontal="center" vertical="center"/>
    </xf>
    <xf numFmtId="0" fontId="5" fillId="2" borderId="7" xfId="0" applyFont="1" applyFill="1" applyBorder="1"/>
    <xf numFmtId="0" fontId="6" fillId="2" borderId="7" xfId="0" applyFont="1" applyFill="1" applyBorder="1" applyAlignment="1">
      <alignment horizontal="center" vertical="center" wrapText="1" readingOrder="1"/>
    </xf>
    <xf numFmtId="165" fontId="15" fillId="2" borderId="7" xfId="1" applyNumberFormat="1" applyFont="1" applyFill="1" applyBorder="1" applyAlignment="1">
      <alignment vertical="center" wrapText="1" readingOrder="1"/>
    </xf>
    <xf numFmtId="165" fontId="8" fillId="2" borderId="7" xfId="1" applyNumberFormat="1" applyFont="1" applyFill="1" applyBorder="1" applyAlignment="1">
      <alignment vertical="center" wrapText="1" readingOrder="1"/>
    </xf>
    <xf numFmtId="166" fontId="8" fillId="2" borderId="7" xfId="2" applyNumberFormat="1" applyFont="1" applyFill="1" applyBorder="1" applyAlignment="1">
      <alignment vertical="center" wrapText="1" readingOrder="1"/>
    </xf>
    <xf numFmtId="166" fontId="8" fillId="2" borderId="8" xfId="2" applyNumberFormat="1" applyFont="1" applyFill="1" applyBorder="1" applyAlignment="1">
      <alignment vertical="center" wrapText="1" readingOrder="1"/>
    </xf>
    <xf numFmtId="165" fontId="8" fillId="3" borderId="5" xfId="1" applyNumberFormat="1" applyFont="1" applyFill="1" applyBorder="1" applyAlignment="1">
      <alignment vertical="center" wrapText="1" readingOrder="1"/>
    </xf>
    <xf numFmtId="165" fontId="8" fillId="0" borderId="5" xfId="1" applyNumberFormat="1" applyFont="1" applyBorder="1" applyAlignment="1">
      <alignment vertical="center" wrapText="1" readingOrder="1"/>
    </xf>
    <xf numFmtId="166" fontId="8" fillId="0" borderId="5" xfId="2" applyNumberFormat="1" applyFont="1" applyBorder="1" applyAlignment="1">
      <alignment vertical="center" wrapText="1" readingOrder="1"/>
    </xf>
    <xf numFmtId="166" fontId="8" fillId="0" borderId="6" xfId="2" applyNumberFormat="1" applyFont="1" applyBorder="1" applyAlignment="1">
      <alignment vertical="center" wrapText="1" readingOrder="1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18" fillId="0" borderId="0" xfId="0" applyFont="1"/>
  </cellXfs>
  <cellStyles count="5">
    <cellStyle name="Comma" xfId="1" builtinId="3"/>
    <cellStyle name="Comma 14" xfId="3" xr:uid="{96D92EF1-6BF4-49B7-A9B5-1859837CEB3F}"/>
    <cellStyle name="Comma 17" xfId="4" xr:uid="{C3658C44-C2E5-4FE8-928C-CB435233F136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110B-1940-4118-B431-B1AF239A9A9F}">
  <dimension ref="B1:P66"/>
  <sheetViews>
    <sheetView tabSelected="1" workbookViewId="0">
      <selection sqref="A1:XFD1048576"/>
    </sheetView>
  </sheetViews>
  <sheetFormatPr defaultColWidth="4.140625" defaultRowHeight="15"/>
  <cols>
    <col min="1" max="1" width="2.85546875" customWidth="1"/>
    <col min="2" max="2" width="4.85546875" customWidth="1"/>
    <col min="3" max="3" width="39.42578125" customWidth="1"/>
    <col min="4" max="4" width="9.42578125" customWidth="1"/>
    <col min="5" max="5" width="12.140625" hidden="1" customWidth="1"/>
    <col min="6" max="7" width="12.7109375" customWidth="1"/>
    <col min="8" max="8" width="10.42578125" customWidth="1"/>
    <col min="9" max="9" width="10.140625" customWidth="1"/>
    <col min="10" max="10" width="12" customWidth="1"/>
    <col min="11" max="11" width="8.85546875" customWidth="1"/>
    <col min="12" max="12" width="9.7109375" customWidth="1"/>
    <col min="13" max="13" width="9.42578125" customWidth="1"/>
    <col min="14" max="249" width="9.140625" customWidth="1"/>
    <col min="258" max="258" width="4.85546875" customWidth="1"/>
    <col min="259" max="259" width="37.7109375" customWidth="1"/>
    <col min="260" max="260" width="9.42578125" customWidth="1"/>
    <col min="261" max="261" width="12.140625" customWidth="1"/>
    <col min="262" max="263" width="12.7109375" customWidth="1"/>
    <col min="264" max="264" width="10.42578125" customWidth="1"/>
    <col min="265" max="265" width="10.140625" customWidth="1"/>
    <col min="266" max="266" width="12" customWidth="1"/>
    <col min="267" max="267" width="8.85546875" customWidth="1"/>
    <col min="268" max="268" width="9.7109375" customWidth="1"/>
    <col min="269" max="269" width="9.42578125" customWidth="1"/>
    <col min="270" max="505" width="9.140625" customWidth="1"/>
    <col min="514" max="514" width="4.85546875" customWidth="1"/>
    <col min="515" max="515" width="37.7109375" customWidth="1"/>
    <col min="516" max="516" width="9.42578125" customWidth="1"/>
    <col min="517" max="517" width="12.140625" customWidth="1"/>
    <col min="518" max="519" width="12.7109375" customWidth="1"/>
    <col min="520" max="520" width="10.42578125" customWidth="1"/>
    <col min="521" max="521" width="10.140625" customWidth="1"/>
    <col min="522" max="522" width="12" customWidth="1"/>
    <col min="523" max="523" width="8.85546875" customWidth="1"/>
    <col min="524" max="524" width="9.7109375" customWidth="1"/>
    <col min="525" max="525" width="9.42578125" customWidth="1"/>
    <col min="526" max="761" width="9.140625" customWidth="1"/>
    <col min="770" max="770" width="4.85546875" customWidth="1"/>
    <col min="771" max="771" width="37.7109375" customWidth="1"/>
    <col min="772" max="772" width="9.42578125" customWidth="1"/>
    <col min="773" max="773" width="12.140625" customWidth="1"/>
    <col min="774" max="775" width="12.7109375" customWidth="1"/>
    <col min="776" max="776" width="10.42578125" customWidth="1"/>
    <col min="777" max="777" width="10.140625" customWidth="1"/>
    <col min="778" max="778" width="12" customWidth="1"/>
    <col min="779" max="779" width="8.85546875" customWidth="1"/>
    <col min="780" max="780" width="9.7109375" customWidth="1"/>
    <col min="781" max="781" width="9.42578125" customWidth="1"/>
    <col min="782" max="1017" width="9.140625" customWidth="1"/>
    <col min="1026" max="1026" width="4.85546875" customWidth="1"/>
    <col min="1027" max="1027" width="37.7109375" customWidth="1"/>
    <col min="1028" max="1028" width="9.42578125" customWidth="1"/>
    <col min="1029" max="1029" width="12.140625" customWidth="1"/>
    <col min="1030" max="1031" width="12.7109375" customWidth="1"/>
    <col min="1032" max="1032" width="10.42578125" customWidth="1"/>
    <col min="1033" max="1033" width="10.140625" customWidth="1"/>
    <col min="1034" max="1034" width="12" customWidth="1"/>
    <col min="1035" max="1035" width="8.85546875" customWidth="1"/>
    <col min="1036" max="1036" width="9.7109375" customWidth="1"/>
    <col min="1037" max="1037" width="9.42578125" customWidth="1"/>
    <col min="1038" max="1273" width="9.140625" customWidth="1"/>
    <col min="1282" max="1282" width="4.85546875" customWidth="1"/>
    <col min="1283" max="1283" width="37.7109375" customWidth="1"/>
    <col min="1284" max="1284" width="9.42578125" customWidth="1"/>
    <col min="1285" max="1285" width="12.140625" customWidth="1"/>
    <col min="1286" max="1287" width="12.7109375" customWidth="1"/>
    <col min="1288" max="1288" width="10.42578125" customWidth="1"/>
    <col min="1289" max="1289" width="10.140625" customWidth="1"/>
    <col min="1290" max="1290" width="12" customWidth="1"/>
    <col min="1291" max="1291" width="8.85546875" customWidth="1"/>
    <col min="1292" max="1292" width="9.7109375" customWidth="1"/>
    <col min="1293" max="1293" width="9.42578125" customWidth="1"/>
    <col min="1294" max="1529" width="9.140625" customWidth="1"/>
    <col min="1538" max="1538" width="4.85546875" customWidth="1"/>
    <col min="1539" max="1539" width="37.7109375" customWidth="1"/>
    <col min="1540" max="1540" width="9.42578125" customWidth="1"/>
    <col min="1541" max="1541" width="12.140625" customWidth="1"/>
    <col min="1542" max="1543" width="12.7109375" customWidth="1"/>
    <col min="1544" max="1544" width="10.42578125" customWidth="1"/>
    <col min="1545" max="1545" width="10.140625" customWidth="1"/>
    <col min="1546" max="1546" width="12" customWidth="1"/>
    <col min="1547" max="1547" width="8.85546875" customWidth="1"/>
    <col min="1548" max="1548" width="9.7109375" customWidth="1"/>
    <col min="1549" max="1549" width="9.42578125" customWidth="1"/>
    <col min="1550" max="1785" width="9.140625" customWidth="1"/>
    <col min="1794" max="1794" width="4.85546875" customWidth="1"/>
    <col min="1795" max="1795" width="37.7109375" customWidth="1"/>
    <col min="1796" max="1796" width="9.42578125" customWidth="1"/>
    <col min="1797" max="1797" width="12.140625" customWidth="1"/>
    <col min="1798" max="1799" width="12.7109375" customWidth="1"/>
    <col min="1800" max="1800" width="10.42578125" customWidth="1"/>
    <col min="1801" max="1801" width="10.140625" customWidth="1"/>
    <col min="1802" max="1802" width="12" customWidth="1"/>
    <col min="1803" max="1803" width="8.85546875" customWidth="1"/>
    <col min="1804" max="1804" width="9.7109375" customWidth="1"/>
    <col min="1805" max="1805" width="9.42578125" customWidth="1"/>
    <col min="1806" max="2041" width="9.140625" customWidth="1"/>
    <col min="2050" max="2050" width="4.85546875" customWidth="1"/>
    <col min="2051" max="2051" width="37.7109375" customWidth="1"/>
    <col min="2052" max="2052" width="9.42578125" customWidth="1"/>
    <col min="2053" max="2053" width="12.140625" customWidth="1"/>
    <col min="2054" max="2055" width="12.7109375" customWidth="1"/>
    <col min="2056" max="2056" width="10.42578125" customWidth="1"/>
    <col min="2057" max="2057" width="10.140625" customWidth="1"/>
    <col min="2058" max="2058" width="12" customWidth="1"/>
    <col min="2059" max="2059" width="8.85546875" customWidth="1"/>
    <col min="2060" max="2060" width="9.7109375" customWidth="1"/>
    <col min="2061" max="2061" width="9.42578125" customWidth="1"/>
    <col min="2062" max="2297" width="9.140625" customWidth="1"/>
    <col min="2306" max="2306" width="4.85546875" customWidth="1"/>
    <col min="2307" max="2307" width="37.7109375" customWidth="1"/>
    <col min="2308" max="2308" width="9.42578125" customWidth="1"/>
    <col min="2309" max="2309" width="12.140625" customWidth="1"/>
    <col min="2310" max="2311" width="12.7109375" customWidth="1"/>
    <col min="2312" max="2312" width="10.42578125" customWidth="1"/>
    <col min="2313" max="2313" width="10.140625" customWidth="1"/>
    <col min="2314" max="2314" width="12" customWidth="1"/>
    <col min="2315" max="2315" width="8.85546875" customWidth="1"/>
    <col min="2316" max="2316" width="9.7109375" customWidth="1"/>
    <col min="2317" max="2317" width="9.42578125" customWidth="1"/>
    <col min="2318" max="2553" width="9.140625" customWidth="1"/>
    <col min="2562" max="2562" width="4.85546875" customWidth="1"/>
    <col min="2563" max="2563" width="37.7109375" customWidth="1"/>
    <col min="2564" max="2564" width="9.42578125" customWidth="1"/>
    <col min="2565" max="2565" width="12.140625" customWidth="1"/>
    <col min="2566" max="2567" width="12.7109375" customWidth="1"/>
    <col min="2568" max="2568" width="10.42578125" customWidth="1"/>
    <col min="2569" max="2569" width="10.140625" customWidth="1"/>
    <col min="2570" max="2570" width="12" customWidth="1"/>
    <col min="2571" max="2571" width="8.85546875" customWidth="1"/>
    <col min="2572" max="2572" width="9.7109375" customWidth="1"/>
    <col min="2573" max="2573" width="9.42578125" customWidth="1"/>
    <col min="2574" max="2809" width="9.140625" customWidth="1"/>
    <col min="2818" max="2818" width="4.85546875" customWidth="1"/>
    <col min="2819" max="2819" width="37.7109375" customWidth="1"/>
    <col min="2820" max="2820" width="9.42578125" customWidth="1"/>
    <col min="2821" max="2821" width="12.140625" customWidth="1"/>
    <col min="2822" max="2823" width="12.7109375" customWidth="1"/>
    <col min="2824" max="2824" width="10.42578125" customWidth="1"/>
    <col min="2825" max="2825" width="10.140625" customWidth="1"/>
    <col min="2826" max="2826" width="12" customWidth="1"/>
    <col min="2827" max="2827" width="8.85546875" customWidth="1"/>
    <col min="2828" max="2828" width="9.7109375" customWidth="1"/>
    <col min="2829" max="2829" width="9.42578125" customWidth="1"/>
    <col min="2830" max="3065" width="9.140625" customWidth="1"/>
    <col min="3074" max="3074" width="4.85546875" customWidth="1"/>
    <col min="3075" max="3075" width="37.7109375" customWidth="1"/>
    <col min="3076" max="3076" width="9.42578125" customWidth="1"/>
    <col min="3077" max="3077" width="12.140625" customWidth="1"/>
    <col min="3078" max="3079" width="12.7109375" customWidth="1"/>
    <col min="3080" max="3080" width="10.42578125" customWidth="1"/>
    <col min="3081" max="3081" width="10.140625" customWidth="1"/>
    <col min="3082" max="3082" width="12" customWidth="1"/>
    <col min="3083" max="3083" width="8.85546875" customWidth="1"/>
    <col min="3084" max="3084" width="9.7109375" customWidth="1"/>
    <col min="3085" max="3085" width="9.42578125" customWidth="1"/>
    <col min="3086" max="3321" width="9.140625" customWidth="1"/>
    <col min="3330" max="3330" width="4.85546875" customWidth="1"/>
    <col min="3331" max="3331" width="37.7109375" customWidth="1"/>
    <col min="3332" max="3332" width="9.42578125" customWidth="1"/>
    <col min="3333" max="3333" width="12.140625" customWidth="1"/>
    <col min="3334" max="3335" width="12.7109375" customWidth="1"/>
    <col min="3336" max="3336" width="10.42578125" customWidth="1"/>
    <col min="3337" max="3337" width="10.140625" customWidth="1"/>
    <col min="3338" max="3338" width="12" customWidth="1"/>
    <col min="3339" max="3339" width="8.85546875" customWidth="1"/>
    <col min="3340" max="3340" width="9.7109375" customWidth="1"/>
    <col min="3341" max="3341" width="9.42578125" customWidth="1"/>
    <col min="3342" max="3577" width="9.140625" customWidth="1"/>
    <col min="3586" max="3586" width="4.85546875" customWidth="1"/>
    <col min="3587" max="3587" width="37.7109375" customWidth="1"/>
    <col min="3588" max="3588" width="9.42578125" customWidth="1"/>
    <col min="3589" max="3589" width="12.140625" customWidth="1"/>
    <col min="3590" max="3591" width="12.7109375" customWidth="1"/>
    <col min="3592" max="3592" width="10.42578125" customWidth="1"/>
    <col min="3593" max="3593" width="10.140625" customWidth="1"/>
    <col min="3594" max="3594" width="12" customWidth="1"/>
    <col min="3595" max="3595" width="8.85546875" customWidth="1"/>
    <col min="3596" max="3596" width="9.7109375" customWidth="1"/>
    <col min="3597" max="3597" width="9.42578125" customWidth="1"/>
    <col min="3598" max="3833" width="9.140625" customWidth="1"/>
    <col min="3842" max="3842" width="4.85546875" customWidth="1"/>
    <col min="3843" max="3843" width="37.7109375" customWidth="1"/>
    <col min="3844" max="3844" width="9.42578125" customWidth="1"/>
    <col min="3845" max="3845" width="12.140625" customWidth="1"/>
    <col min="3846" max="3847" width="12.7109375" customWidth="1"/>
    <col min="3848" max="3848" width="10.42578125" customWidth="1"/>
    <col min="3849" max="3849" width="10.140625" customWidth="1"/>
    <col min="3850" max="3850" width="12" customWidth="1"/>
    <col min="3851" max="3851" width="8.85546875" customWidth="1"/>
    <col min="3852" max="3852" width="9.7109375" customWidth="1"/>
    <col min="3853" max="3853" width="9.42578125" customWidth="1"/>
    <col min="3854" max="4089" width="9.140625" customWidth="1"/>
    <col min="4098" max="4098" width="4.85546875" customWidth="1"/>
    <col min="4099" max="4099" width="37.7109375" customWidth="1"/>
    <col min="4100" max="4100" width="9.42578125" customWidth="1"/>
    <col min="4101" max="4101" width="12.140625" customWidth="1"/>
    <col min="4102" max="4103" width="12.7109375" customWidth="1"/>
    <col min="4104" max="4104" width="10.42578125" customWidth="1"/>
    <col min="4105" max="4105" width="10.140625" customWidth="1"/>
    <col min="4106" max="4106" width="12" customWidth="1"/>
    <col min="4107" max="4107" width="8.85546875" customWidth="1"/>
    <col min="4108" max="4108" width="9.7109375" customWidth="1"/>
    <col min="4109" max="4109" width="9.42578125" customWidth="1"/>
    <col min="4110" max="4345" width="9.140625" customWidth="1"/>
    <col min="4354" max="4354" width="4.85546875" customWidth="1"/>
    <col min="4355" max="4355" width="37.7109375" customWidth="1"/>
    <col min="4356" max="4356" width="9.42578125" customWidth="1"/>
    <col min="4357" max="4357" width="12.140625" customWidth="1"/>
    <col min="4358" max="4359" width="12.7109375" customWidth="1"/>
    <col min="4360" max="4360" width="10.42578125" customWidth="1"/>
    <col min="4361" max="4361" width="10.140625" customWidth="1"/>
    <col min="4362" max="4362" width="12" customWidth="1"/>
    <col min="4363" max="4363" width="8.85546875" customWidth="1"/>
    <col min="4364" max="4364" width="9.7109375" customWidth="1"/>
    <col min="4365" max="4365" width="9.42578125" customWidth="1"/>
    <col min="4366" max="4601" width="9.140625" customWidth="1"/>
    <col min="4610" max="4610" width="4.85546875" customWidth="1"/>
    <col min="4611" max="4611" width="37.7109375" customWidth="1"/>
    <col min="4612" max="4612" width="9.42578125" customWidth="1"/>
    <col min="4613" max="4613" width="12.140625" customWidth="1"/>
    <col min="4614" max="4615" width="12.7109375" customWidth="1"/>
    <col min="4616" max="4616" width="10.42578125" customWidth="1"/>
    <col min="4617" max="4617" width="10.140625" customWidth="1"/>
    <col min="4618" max="4618" width="12" customWidth="1"/>
    <col min="4619" max="4619" width="8.85546875" customWidth="1"/>
    <col min="4620" max="4620" width="9.7109375" customWidth="1"/>
    <col min="4621" max="4621" width="9.42578125" customWidth="1"/>
    <col min="4622" max="4857" width="9.140625" customWidth="1"/>
    <col min="4866" max="4866" width="4.85546875" customWidth="1"/>
    <col min="4867" max="4867" width="37.7109375" customWidth="1"/>
    <col min="4868" max="4868" width="9.42578125" customWidth="1"/>
    <col min="4869" max="4869" width="12.140625" customWidth="1"/>
    <col min="4870" max="4871" width="12.7109375" customWidth="1"/>
    <col min="4872" max="4872" width="10.42578125" customWidth="1"/>
    <col min="4873" max="4873" width="10.140625" customWidth="1"/>
    <col min="4874" max="4874" width="12" customWidth="1"/>
    <col min="4875" max="4875" width="8.85546875" customWidth="1"/>
    <col min="4876" max="4876" width="9.7109375" customWidth="1"/>
    <col min="4877" max="4877" width="9.42578125" customWidth="1"/>
    <col min="4878" max="5113" width="9.140625" customWidth="1"/>
    <col min="5122" max="5122" width="4.85546875" customWidth="1"/>
    <col min="5123" max="5123" width="37.7109375" customWidth="1"/>
    <col min="5124" max="5124" width="9.42578125" customWidth="1"/>
    <col min="5125" max="5125" width="12.140625" customWidth="1"/>
    <col min="5126" max="5127" width="12.7109375" customWidth="1"/>
    <col min="5128" max="5128" width="10.42578125" customWidth="1"/>
    <col min="5129" max="5129" width="10.140625" customWidth="1"/>
    <col min="5130" max="5130" width="12" customWidth="1"/>
    <col min="5131" max="5131" width="8.85546875" customWidth="1"/>
    <col min="5132" max="5132" width="9.7109375" customWidth="1"/>
    <col min="5133" max="5133" width="9.42578125" customWidth="1"/>
    <col min="5134" max="5369" width="9.140625" customWidth="1"/>
    <col min="5378" max="5378" width="4.85546875" customWidth="1"/>
    <col min="5379" max="5379" width="37.7109375" customWidth="1"/>
    <col min="5380" max="5380" width="9.42578125" customWidth="1"/>
    <col min="5381" max="5381" width="12.140625" customWidth="1"/>
    <col min="5382" max="5383" width="12.7109375" customWidth="1"/>
    <col min="5384" max="5384" width="10.42578125" customWidth="1"/>
    <col min="5385" max="5385" width="10.140625" customWidth="1"/>
    <col min="5386" max="5386" width="12" customWidth="1"/>
    <col min="5387" max="5387" width="8.85546875" customWidth="1"/>
    <col min="5388" max="5388" width="9.7109375" customWidth="1"/>
    <col min="5389" max="5389" width="9.42578125" customWidth="1"/>
    <col min="5390" max="5625" width="9.140625" customWidth="1"/>
    <col min="5634" max="5634" width="4.85546875" customWidth="1"/>
    <col min="5635" max="5635" width="37.7109375" customWidth="1"/>
    <col min="5636" max="5636" width="9.42578125" customWidth="1"/>
    <col min="5637" max="5637" width="12.140625" customWidth="1"/>
    <col min="5638" max="5639" width="12.7109375" customWidth="1"/>
    <col min="5640" max="5640" width="10.42578125" customWidth="1"/>
    <col min="5641" max="5641" width="10.140625" customWidth="1"/>
    <col min="5642" max="5642" width="12" customWidth="1"/>
    <col min="5643" max="5643" width="8.85546875" customWidth="1"/>
    <col min="5644" max="5644" width="9.7109375" customWidth="1"/>
    <col min="5645" max="5645" width="9.42578125" customWidth="1"/>
    <col min="5646" max="5881" width="9.140625" customWidth="1"/>
    <col min="5890" max="5890" width="4.85546875" customWidth="1"/>
    <col min="5891" max="5891" width="37.7109375" customWidth="1"/>
    <col min="5892" max="5892" width="9.42578125" customWidth="1"/>
    <col min="5893" max="5893" width="12.140625" customWidth="1"/>
    <col min="5894" max="5895" width="12.7109375" customWidth="1"/>
    <col min="5896" max="5896" width="10.42578125" customWidth="1"/>
    <col min="5897" max="5897" width="10.140625" customWidth="1"/>
    <col min="5898" max="5898" width="12" customWidth="1"/>
    <col min="5899" max="5899" width="8.85546875" customWidth="1"/>
    <col min="5900" max="5900" width="9.7109375" customWidth="1"/>
    <col min="5901" max="5901" width="9.42578125" customWidth="1"/>
    <col min="5902" max="6137" width="9.140625" customWidth="1"/>
    <col min="6146" max="6146" width="4.85546875" customWidth="1"/>
    <col min="6147" max="6147" width="37.7109375" customWidth="1"/>
    <col min="6148" max="6148" width="9.42578125" customWidth="1"/>
    <col min="6149" max="6149" width="12.140625" customWidth="1"/>
    <col min="6150" max="6151" width="12.7109375" customWidth="1"/>
    <col min="6152" max="6152" width="10.42578125" customWidth="1"/>
    <col min="6153" max="6153" width="10.140625" customWidth="1"/>
    <col min="6154" max="6154" width="12" customWidth="1"/>
    <col min="6155" max="6155" width="8.85546875" customWidth="1"/>
    <col min="6156" max="6156" width="9.7109375" customWidth="1"/>
    <col min="6157" max="6157" width="9.42578125" customWidth="1"/>
    <col min="6158" max="6393" width="9.140625" customWidth="1"/>
    <col min="6402" max="6402" width="4.85546875" customWidth="1"/>
    <col min="6403" max="6403" width="37.7109375" customWidth="1"/>
    <col min="6404" max="6404" width="9.42578125" customWidth="1"/>
    <col min="6405" max="6405" width="12.140625" customWidth="1"/>
    <col min="6406" max="6407" width="12.7109375" customWidth="1"/>
    <col min="6408" max="6408" width="10.42578125" customWidth="1"/>
    <col min="6409" max="6409" width="10.140625" customWidth="1"/>
    <col min="6410" max="6410" width="12" customWidth="1"/>
    <col min="6411" max="6411" width="8.85546875" customWidth="1"/>
    <col min="6412" max="6412" width="9.7109375" customWidth="1"/>
    <col min="6413" max="6413" width="9.42578125" customWidth="1"/>
    <col min="6414" max="6649" width="9.140625" customWidth="1"/>
    <col min="6658" max="6658" width="4.85546875" customWidth="1"/>
    <col min="6659" max="6659" width="37.7109375" customWidth="1"/>
    <col min="6660" max="6660" width="9.42578125" customWidth="1"/>
    <col min="6661" max="6661" width="12.140625" customWidth="1"/>
    <col min="6662" max="6663" width="12.7109375" customWidth="1"/>
    <col min="6664" max="6664" width="10.42578125" customWidth="1"/>
    <col min="6665" max="6665" width="10.140625" customWidth="1"/>
    <col min="6666" max="6666" width="12" customWidth="1"/>
    <col min="6667" max="6667" width="8.85546875" customWidth="1"/>
    <col min="6668" max="6668" width="9.7109375" customWidth="1"/>
    <col min="6669" max="6669" width="9.42578125" customWidth="1"/>
    <col min="6670" max="6905" width="9.140625" customWidth="1"/>
    <col min="6914" max="6914" width="4.85546875" customWidth="1"/>
    <col min="6915" max="6915" width="37.7109375" customWidth="1"/>
    <col min="6916" max="6916" width="9.42578125" customWidth="1"/>
    <col min="6917" max="6917" width="12.140625" customWidth="1"/>
    <col min="6918" max="6919" width="12.7109375" customWidth="1"/>
    <col min="6920" max="6920" width="10.42578125" customWidth="1"/>
    <col min="6921" max="6921" width="10.140625" customWidth="1"/>
    <col min="6922" max="6922" width="12" customWidth="1"/>
    <col min="6923" max="6923" width="8.85546875" customWidth="1"/>
    <col min="6924" max="6924" width="9.7109375" customWidth="1"/>
    <col min="6925" max="6925" width="9.42578125" customWidth="1"/>
    <col min="6926" max="7161" width="9.140625" customWidth="1"/>
    <col min="7170" max="7170" width="4.85546875" customWidth="1"/>
    <col min="7171" max="7171" width="37.7109375" customWidth="1"/>
    <col min="7172" max="7172" width="9.42578125" customWidth="1"/>
    <col min="7173" max="7173" width="12.140625" customWidth="1"/>
    <col min="7174" max="7175" width="12.7109375" customWidth="1"/>
    <col min="7176" max="7176" width="10.42578125" customWidth="1"/>
    <col min="7177" max="7177" width="10.140625" customWidth="1"/>
    <col min="7178" max="7178" width="12" customWidth="1"/>
    <col min="7179" max="7179" width="8.85546875" customWidth="1"/>
    <col min="7180" max="7180" width="9.7109375" customWidth="1"/>
    <col min="7181" max="7181" width="9.42578125" customWidth="1"/>
    <col min="7182" max="7417" width="9.140625" customWidth="1"/>
    <col min="7426" max="7426" width="4.85546875" customWidth="1"/>
    <col min="7427" max="7427" width="37.7109375" customWidth="1"/>
    <col min="7428" max="7428" width="9.42578125" customWidth="1"/>
    <col min="7429" max="7429" width="12.140625" customWidth="1"/>
    <col min="7430" max="7431" width="12.7109375" customWidth="1"/>
    <col min="7432" max="7432" width="10.42578125" customWidth="1"/>
    <col min="7433" max="7433" width="10.140625" customWidth="1"/>
    <col min="7434" max="7434" width="12" customWidth="1"/>
    <col min="7435" max="7435" width="8.85546875" customWidth="1"/>
    <col min="7436" max="7436" width="9.7109375" customWidth="1"/>
    <col min="7437" max="7437" width="9.42578125" customWidth="1"/>
    <col min="7438" max="7673" width="9.140625" customWidth="1"/>
    <col min="7682" max="7682" width="4.85546875" customWidth="1"/>
    <col min="7683" max="7683" width="37.7109375" customWidth="1"/>
    <col min="7684" max="7684" width="9.42578125" customWidth="1"/>
    <col min="7685" max="7685" width="12.140625" customWidth="1"/>
    <col min="7686" max="7687" width="12.7109375" customWidth="1"/>
    <col min="7688" max="7688" width="10.42578125" customWidth="1"/>
    <col min="7689" max="7689" width="10.140625" customWidth="1"/>
    <col min="7690" max="7690" width="12" customWidth="1"/>
    <col min="7691" max="7691" width="8.85546875" customWidth="1"/>
    <col min="7692" max="7692" width="9.7109375" customWidth="1"/>
    <col min="7693" max="7693" width="9.42578125" customWidth="1"/>
    <col min="7694" max="7929" width="9.140625" customWidth="1"/>
    <col min="7938" max="7938" width="4.85546875" customWidth="1"/>
    <col min="7939" max="7939" width="37.7109375" customWidth="1"/>
    <col min="7940" max="7940" width="9.42578125" customWidth="1"/>
    <col min="7941" max="7941" width="12.140625" customWidth="1"/>
    <col min="7942" max="7943" width="12.7109375" customWidth="1"/>
    <col min="7944" max="7944" width="10.42578125" customWidth="1"/>
    <col min="7945" max="7945" width="10.140625" customWidth="1"/>
    <col min="7946" max="7946" width="12" customWidth="1"/>
    <col min="7947" max="7947" width="8.85546875" customWidth="1"/>
    <col min="7948" max="7948" width="9.7109375" customWidth="1"/>
    <col min="7949" max="7949" width="9.42578125" customWidth="1"/>
    <col min="7950" max="8185" width="9.140625" customWidth="1"/>
    <col min="8194" max="8194" width="4.85546875" customWidth="1"/>
    <col min="8195" max="8195" width="37.7109375" customWidth="1"/>
    <col min="8196" max="8196" width="9.42578125" customWidth="1"/>
    <col min="8197" max="8197" width="12.140625" customWidth="1"/>
    <col min="8198" max="8199" width="12.7109375" customWidth="1"/>
    <col min="8200" max="8200" width="10.42578125" customWidth="1"/>
    <col min="8201" max="8201" width="10.140625" customWidth="1"/>
    <col min="8202" max="8202" width="12" customWidth="1"/>
    <col min="8203" max="8203" width="8.85546875" customWidth="1"/>
    <col min="8204" max="8204" width="9.7109375" customWidth="1"/>
    <col min="8205" max="8205" width="9.42578125" customWidth="1"/>
    <col min="8206" max="8441" width="9.140625" customWidth="1"/>
    <col min="8450" max="8450" width="4.85546875" customWidth="1"/>
    <col min="8451" max="8451" width="37.7109375" customWidth="1"/>
    <col min="8452" max="8452" width="9.42578125" customWidth="1"/>
    <col min="8453" max="8453" width="12.140625" customWidth="1"/>
    <col min="8454" max="8455" width="12.7109375" customWidth="1"/>
    <col min="8456" max="8456" width="10.42578125" customWidth="1"/>
    <col min="8457" max="8457" width="10.140625" customWidth="1"/>
    <col min="8458" max="8458" width="12" customWidth="1"/>
    <col min="8459" max="8459" width="8.85546875" customWidth="1"/>
    <col min="8460" max="8460" width="9.7109375" customWidth="1"/>
    <col min="8461" max="8461" width="9.42578125" customWidth="1"/>
    <col min="8462" max="8697" width="9.140625" customWidth="1"/>
    <col min="8706" max="8706" width="4.85546875" customWidth="1"/>
    <col min="8707" max="8707" width="37.7109375" customWidth="1"/>
    <col min="8708" max="8708" width="9.42578125" customWidth="1"/>
    <col min="8709" max="8709" width="12.140625" customWidth="1"/>
    <col min="8710" max="8711" width="12.7109375" customWidth="1"/>
    <col min="8712" max="8712" width="10.42578125" customWidth="1"/>
    <col min="8713" max="8713" width="10.140625" customWidth="1"/>
    <col min="8714" max="8714" width="12" customWidth="1"/>
    <col min="8715" max="8715" width="8.85546875" customWidth="1"/>
    <col min="8716" max="8716" width="9.7109375" customWidth="1"/>
    <col min="8717" max="8717" width="9.42578125" customWidth="1"/>
    <col min="8718" max="8953" width="9.140625" customWidth="1"/>
    <col min="8962" max="8962" width="4.85546875" customWidth="1"/>
    <col min="8963" max="8963" width="37.7109375" customWidth="1"/>
    <col min="8964" max="8964" width="9.42578125" customWidth="1"/>
    <col min="8965" max="8965" width="12.140625" customWidth="1"/>
    <col min="8966" max="8967" width="12.7109375" customWidth="1"/>
    <col min="8968" max="8968" width="10.42578125" customWidth="1"/>
    <col min="8969" max="8969" width="10.140625" customWidth="1"/>
    <col min="8970" max="8970" width="12" customWidth="1"/>
    <col min="8971" max="8971" width="8.85546875" customWidth="1"/>
    <col min="8972" max="8972" width="9.7109375" customWidth="1"/>
    <col min="8973" max="8973" width="9.42578125" customWidth="1"/>
    <col min="8974" max="9209" width="9.140625" customWidth="1"/>
    <col min="9218" max="9218" width="4.85546875" customWidth="1"/>
    <col min="9219" max="9219" width="37.7109375" customWidth="1"/>
    <col min="9220" max="9220" width="9.42578125" customWidth="1"/>
    <col min="9221" max="9221" width="12.140625" customWidth="1"/>
    <col min="9222" max="9223" width="12.7109375" customWidth="1"/>
    <col min="9224" max="9224" width="10.42578125" customWidth="1"/>
    <col min="9225" max="9225" width="10.140625" customWidth="1"/>
    <col min="9226" max="9226" width="12" customWidth="1"/>
    <col min="9227" max="9227" width="8.85546875" customWidth="1"/>
    <col min="9228" max="9228" width="9.7109375" customWidth="1"/>
    <col min="9229" max="9229" width="9.42578125" customWidth="1"/>
    <col min="9230" max="9465" width="9.140625" customWidth="1"/>
    <col min="9474" max="9474" width="4.85546875" customWidth="1"/>
    <col min="9475" max="9475" width="37.7109375" customWidth="1"/>
    <col min="9476" max="9476" width="9.42578125" customWidth="1"/>
    <col min="9477" max="9477" width="12.140625" customWidth="1"/>
    <col min="9478" max="9479" width="12.7109375" customWidth="1"/>
    <col min="9480" max="9480" width="10.42578125" customWidth="1"/>
    <col min="9481" max="9481" width="10.140625" customWidth="1"/>
    <col min="9482" max="9482" width="12" customWidth="1"/>
    <col min="9483" max="9483" width="8.85546875" customWidth="1"/>
    <col min="9484" max="9484" width="9.7109375" customWidth="1"/>
    <col min="9485" max="9485" width="9.42578125" customWidth="1"/>
    <col min="9486" max="9721" width="9.140625" customWidth="1"/>
    <col min="9730" max="9730" width="4.85546875" customWidth="1"/>
    <col min="9731" max="9731" width="37.7109375" customWidth="1"/>
    <col min="9732" max="9732" width="9.42578125" customWidth="1"/>
    <col min="9733" max="9733" width="12.140625" customWidth="1"/>
    <col min="9734" max="9735" width="12.7109375" customWidth="1"/>
    <col min="9736" max="9736" width="10.42578125" customWidth="1"/>
    <col min="9737" max="9737" width="10.140625" customWidth="1"/>
    <col min="9738" max="9738" width="12" customWidth="1"/>
    <col min="9739" max="9739" width="8.85546875" customWidth="1"/>
    <col min="9740" max="9740" width="9.7109375" customWidth="1"/>
    <col min="9741" max="9741" width="9.42578125" customWidth="1"/>
    <col min="9742" max="9977" width="9.140625" customWidth="1"/>
    <col min="9986" max="9986" width="4.85546875" customWidth="1"/>
    <col min="9987" max="9987" width="37.7109375" customWidth="1"/>
    <col min="9988" max="9988" width="9.42578125" customWidth="1"/>
    <col min="9989" max="9989" width="12.140625" customWidth="1"/>
    <col min="9990" max="9991" width="12.7109375" customWidth="1"/>
    <col min="9992" max="9992" width="10.42578125" customWidth="1"/>
    <col min="9993" max="9993" width="10.140625" customWidth="1"/>
    <col min="9994" max="9994" width="12" customWidth="1"/>
    <col min="9995" max="9995" width="8.85546875" customWidth="1"/>
    <col min="9996" max="9996" width="9.7109375" customWidth="1"/>
    <col min="9997" max="9997" width="9.42578125" customWidth="1"/>
    <col min="9998" max="10233" width="9.140625" customWidth="1"/>
    <col min="10242" max="10242" width="4.85546875" customWidth="1"/>
    <col min="10243" max="10243" width="37.7109375" customWidth="1"/>
    <col min="10244" max="10244" width="9.42578125" customWidth="1"/>
    <col min="10245" max="10245" width="12.140625" customWidth="1"/>
    <col min="10246" max="10247" width="12.7109375" customWidth="1"/>
    <col min="10248" max="10248" width="10.42578125" customWidth="1"/>
    <col min="10249" max="10249" width="10.140625" customWidth="1"/>
    <col min="10250" max="10250" width="12" customWidth="1"/>
    <col min="10251" max="10251" width="8.85546875" customWidth="1"/>
    <col min="10252" max="10252" width="9.7109375" customWidth="1"/>
    <col min="10253" max="10253" width="9.42578125" customWidth="1"/>
    <col min="10254" max="10489" width="9.140625" customWidth="1"/>
    <col min="10498" max="10498" width="4.85546875" customWidth="1"/>
    <col min="10499" max="10499" width="37.7109375" customWidth="1"/>
    <col min="10500" max="10500" width="9.42578125" customWidth="1"/>
    <col min="10501" max="10501" width="12.140625" customWidth="1"/>
    <col min="10502" max="10503" width="12.7109375" customWidth="1"/>
    <col min="10504" max="10504" width="10.42578125" customWidth="1"/>
    <col min="10505" max="10505" width="10.140625" customWidth="1"/>
    <col min="10506" max="10506" width="12" customWidth="1"/>
    <col min="10507" max="10507" width="8.85546875" customWidth="1"/>
    <col min="10508" max="10508" width="9.7109375" customWidth="1"/>
    <col min="10509" max="10509" width="9.42578125" customWidth="1"/>
    <col min="10510" max="10745" width="9.140625" customWidth="1"/>
    <col min="10754" max="10754" width="4.85546875" customWidth="1"/>
    <col min="10755" max="10755" width="37.7109375" customWidth="1"/>
    <col min="10756" max="10756" width="9.42578125" customWidth="1"/>
    <col min="10757" max="10757" width="12.140625" customWidth="1"/>
    <col min="10758" max="10759" width="12.7109375" customWidth="1"/>
    <col min="10760" max="10760" width="10.42578125" customWidth="1"/>
    <col min="10761" max="10761" width="10.140625" customWidth="1"/>
    <col min="10762" max="10762" width="12" customWidth="1"/>
    <col min="10763" max="10763" width="8.85546875" customWidth="1"/>
    <col min="10764" max="10764" width="9.7109375" customWidth="1"/>
    <col min="10765" max="10765" width="9.42578125" customWidth="1"/>
    <col min="10766" max="11001" width="9.140625" customWidth="1"/>
    <col min="11010" max="11010" width="4.85546875" customWidth="1"/>
    <col min="11011" max="11011" width="37.7109375" customWidth="1"/>
    <col min="11012" max="11012" width="9.42578125" customWidth="1"/>
    <col min="11013" max="11013" width="12.140625" customWidth="1"/>
    <col min="11014" max="11015" width="12.7109375" customWidth="1"/>
    <col min="11016" max="11016" width="10.42578125" customWidth="1"/>
    <col min="11017" max="11017" width="10.140625" customWidth="1"/>
    <col min="11018" max="11018" width="12" customWidth="1"/>
    <col min="11019" max="11019" width="8.85546875" customWidth="1"/>
    <col min="11020" max="11020" width="9.7109375" customWidth="1"/>
    <col min="11021" max="11021" width="9.42578125" customWidth="1"/>
    <col min="11022" max="11257" width="9.140625" customWidth="1"/>
    <col min="11266" max="11266" width="4.85546875" customWidth="1"/>
    <col min="11267" max="11267" width="37.7109375" customWidth="1"/>
    <col min="11268" max="11268" width="9.42578125" customWidth="1"/>
    <col min="11269" max="11269" width="12.140625" customWidth="1"/>
    <col min="11270" max="11271" width="12.7109375" customWidth="1"/>
    <col min="11272" max="11272" width="10.42578125" customWidth="1"/>
    <col min="11273" max="11273" width="10.140625" customWidth="1"/>
    <col min="11274" max="11274" width="12" customWidth="1"/>
    <col min="11275" max="11275" width="8.85546875" customWidth="1"/>
    <col min="11276" max="11276" width="9.7109375" customWidth="1"/>
    <col min="11277" max="11277" width="9.42578125" customWidth="1"/>
    <col min="11278" max="11513" width="9.140625" customWidth="1"/>
    <col min="11522" max="11522" width="4.85546875" customWidth="1"/>
    <col min="11523" max="11523" width="37.7109375" customWidth="1"/>
    <col min="11524" max="11524" width="9.42578125" customWidth="1"/>
    <col min="11525" max="11525" width="12.140625" customWidth="1"/>
    <col min="11526" max="11527" width="12.7109375" customWidth="1"/>
    <col min="11528" max="11528" width="10.42578125" customWidth="1"/>
    <col min="11529" max="11529" width="10.140625" customWidth="1"/>
    <col min="11530" max="11530" width="12" customWidth="1"/>
    <col min="11531" max="11531" width="8.85546875" customWidth="1"/>
    <col min="11532" max="11532" width="9.7109375" customWidth="1"/>
    <col min="11533" max="11533" width="9.42578125" customWidth="1"/>
    <col min="11534" max="11769" width="9.140625" customWidth="1"/>
    <col min="11778" max="11778" width="4.85546875" customWidth="1"/>
    <col min="11779" max="11779" width="37.7109375" customWidth="1"/>
    <col min="11780" max="11780" width="9.42578125" customWidth="1"/>
    <col min="11781" max="11781" width="12.140625" customWidth="1"/>
    <col min="11782" max="11783" width="12.7109375" customWidth="1"/>
    <col min="11784" max="11784" width="10.42578125" customWidth="1"/>
    <col min="11785" max="11785" width="10.140625" customWidth="1"/>
    <col min="11786" max="11786" width="12" customWidth="1"/>
    <col min="11787" max="11787" width="8.85546875" customWidth="1"/>
    <col min="11788" max="11788" width="9.7109375" customWidth="1"/>
    <col min="11789" max="11789" width="9.42578125" customWidth="1"/>
    <col min="11790" max="12025" width="9.140625" customWidth="1"/>
    <col min="12034" max="12034" width="4.85546875" customWidth="1"/>
    <col min="12035" max="12035" width="37.7109375" customWidth="1"/>
    <col min="12036" max="12036" width="9.42578125" customWidth="1"/>
    <col min="12037" max="12037" width="12.140625" customWidth="1"/>
    <col min="12038" max="12039" width="12.7109375" customWidth="1"/>
    <col min="12040" max="12040" width="10.42578125" customWidth="1"/>
    <col min="12041" max="12041" width="10.140625" customWidth="1"/>
    <col min="12042" max="12042" width="12" customWidth="1"/>
    <col min="12043" max="12043" width="8.85546875" customWidth="1"/>
    <col min="12044" max="12044" width="9.7109375" customWidth="1"/>
    <col min="12045" max="12045" width="9.42578125" customWidth="1"/>
    <col min="12046" max="12281" width="9.140625" customWidth="1"/>
    <col min="12290" max="12290" width="4.85546875" customWidth="1"/>
    <col min="12291" max="12291" width="37.7109375" customWidth="1"/>
    <col min="12292" max="12292" width="9.42578125" customWidth="1"/>
    <col min="12293" max="12293" width="12.140625" customWidth="1"/>
    <col min="12294" max="12295" width="12.7109375" customWidth="1"/>
    <col min="12296" max="12296" width="10.42578125" customWidth="1"/>
    <col min="12297" max="12297" width="10.140625" customWidth="1"/>
    <col min="12298" max="12298" width="12" customWidth="1"/>
    <col min="12299" max="12299" width="8.85546875" customWidth="1"/>
    <col min="12300" max="12300" width="9.7109375" customWidth="1"/>
    <col min="12301" max="12301" width="9.42578125" customWidth="1"/>
    <col min="12302" max="12537" width="9.140625" customWidth="1"/>
    <col min="12546" max="12546" width="4.85546875" customWidth="1"/>
    <col min="12547" max="12547" width="37.7109375" customWidth="1"/>
    <col min="12548" max="12548" width="9.42578125" customWidth="1"/>
    <col min="12549" max="12549" width="12.140625" customWidth="1"/>
    <col min="12550" max="12551" width="12.7109375" customWidth="1"/>
    <col min="12552" max="12552" width="10.42578125" customWidth="1"/>
    <col min="12553" max="12553" width="10.140625" customWidth="1"/>
    <col min="12554" max="12554" width="12" customWidth="1"/>
    <col min="12555" max="12555" width="8.85546875" customWidth="1"/>
    <col min="12556" max="12556" width="9.7109375" customWidth="1"/>
    <col min="12557" max="12557" width="9.42578125" customWidth="1"/>
    <col min="12558" max="12793" width="9.140625" customWidth="1"/>
    <col min="12802" max="12802" width="4.85546875" customWidth="1"/>
    <col min="12803" max="12803" width="37.7109375" customWidth="1"/>
    <col min="12804" max="12804" width="9.42578125" customWidth="1"/>
    <col min="12805" max="12805" width="12.140625" customWidth="1"/>
    <col min="12806" max="12807" width="12.7109375" customWidth="1"/>
    <col min="12808" max="12808" width="10.42578125" customWidth="1"/>
    <col min="12809" max="12809" width="10.140625" customWidth="1"/>
    <col min="12810" max="12810" width="12" customWidth="1"/>
    <col min="12811" max="12811" width="8.85546875" customWidth="1"/>
    <col min="12812" max="12812" width="9.7109375" customWidth="1"/>
    <col min="12813" max="12813" width="9.42578125" customWidth="1"/>
    <col min="12814" max="13049" width="9.140625" customWidth="1"/>
    <col min="13058" max="13058" width="4.85546875" customWidth="1"/>
    <col min="13059" max="13059" width="37.7109375" customWidth="1"/>
    <col min="13060" max="13060" width="9.42578125" customWidth="1"/>
    <col min="13061" max="13061" width="12.140625" customWidth="1"/>
    <col min="13062" max="13063" width="12.7109375" customWidth="1"/>
    <col min="13064" max="13064" width="10.42578125" customWidth="1"/>
    <col min="13065" max="13065" width="10.140625" customWidth="1"/>
    <col min="13066" max="13066" width="12" customWidth="1"/>
    <col min="13067" max="13067" width="8.85546875" customWidth="1"/>
    <col min="13068" max="13068" width="9.7109375" customWidth="1"/>
    <col min="13069" max="13069" width="9.42578125" customWidth="1"/>
    <col min="13070" max="13305" width="9.140625" customWidth="1"/>
    <col min="13314" max="13314" width="4.85546875" customWidth="1"/>
    <col min="13315" max="13315" width="37.7109375" customWidth="1"/>
    <col min="13316" max="13316" width="9.42578125" customWidth="1"/>
    <col min="13317" max="13317" width="12.140625" customWidth="1"/>
    <col min="13318" max="13319" width="12.7109375" customWidth="1"/>
    <col min="13320" max="13320" width="10.42578125" customWidth="1"/>
    <col min="13321" max="13321" width="10.140625" customWidth="1"/>
    <col min="13322" max="13322" width="12" customWidth="1"/>
    <col min="13323" max="13323" width="8.85546875" customWidth="1"/>
    <col min="13324" max="13324" width="9.7109375" customWidth="1"/>
    <col min="13325" max="13325" width="9.42578125" customWidth="1"/>
    <col min="13326" max="13561" width="9.140625" customWidth="1"/>
    <col min="13570" max="13570" width="4.85546875" customWidth="1"/>
    <col min="13571" max="13571" width="37.7109375" customWidth="1"/>
    <col min="13572" max="13572" width="9.42578125" customWidth="1"/>
    <col min="13573" max="13573" width="12.140625" customWidth="1"/>
    <col min="13574" max="13575" width="12.7109375" customWidth="1"/>
    <col min="13576" max="13576" width="10.42578125" customWidth="1"/>
    <col min="13577" max="13577" width="10.140625" customWidth="1"/>
    <col min="13578" max="13578" width="12" customWidth="1"/>
    <col min="13579" max="13579" width="8.85546875" customWidth="1"/>
    <col min="13580" max="13580" width="9.7109375" customWidth="1"/>
    <col min="13581" max="13581" width="9.42578125" customWidth="1"/>
    <col min="13582" max="13817" width="9.140625" customWidth="1"/>
    <col min="13826" max="13826" width="4.85546875" customWidth="1"/>
    <col min="13827" max="13827" width="37.7109375" customWidth="1"/>
    <col min="13828" max="13828" width="9.42578125" customWidth="1"/>
    <col min="13829" max="13829" width="12.140625" customWidth="1"/>
    <col min="13830" max="13831" width="12.7109375" customWidth="1"/>
    <col min="13832" max="13832" width="10.42578125" customWidth="1"/>
    <col min="13833" max="13833" width="10.140625" customWidth="1"/>
    <col min="13834" max="13834" width="12" customWidth="1"/>
    <col min="13835" max="13835" width="8.85546875" customWidth="1"/>
    <col min="13836" max="13836" width="9.7109375" customWidth="1"/>
    <col min="13837" max="13837" width="9.42578125" customWidth="1"/>
    <col min="13838" max="14073" width="9.140625" customWidth="1"/>
    <col min="14082" max="14082" width="4.85546875" customWidth="1"/>
    <col min="14083" max="14083" width="37.7109375" customWidth="1"/>
    <col min="14084" max="14084" width="9.42578125" customWidth="1"/>
    <col min="14085" max="14085" width="12.140625" customWidth="1"/>
    <col min="14086" max="14087" width="12.7109375" customWidth="1"/>
    <col min="14088" max="14088" width="10.42578125" customWidth="1"/>
    <col min="14089" max="14089" width="10.140625" customWidth="1"/>
    <col min="14090" max="14090" width="12" customWidth="1"/>
    <col min="14091" max="14091" width="8.85546875" customWidth="1"/>
    <col min="14092" max="14092" width="9.7109375" customWidth="1"/>
    <col min="14093" max="14093" width="9.42578125" customWidth="1"/>
    <col min="14094" max="14329" width="9.140625" customWidth="1"/>
    <col min="14338" max="14338" width="4.85546875" customWidth="1"/>
    <col min="14339" max="14339" width="37.7109375" customWidth="1"/>
    <col min="14340" max="14340" width="9.42578125" customWidth="1"/>
    <col min="14341" max="14341" width="12.140625" customWidth="1"/>
    <col min="14342" max="14343" width="12.7109375" customWidth="1"/>
    <col min="14344" max="14344" width="10.42578125" customWidth="1"/>
    <col min="14345" max="14345" width="10.140625" customWidth="1"/>
    <col min="14346" max="14346" width="12" customWidth="1"/>
    <col min="14347" max="14347" width="8.85546875" customWidth="1"/>
    <col min="14348" max="14348" width="9.7109375" customWidth="1"/>
    <col min="14349" max="14349" width="9.42578125" customWidth="1"/>
    <col min="14350" max="14585" width="9.140625" customWidth="1"/>
    <col min="14594" max="14594" width="4.85546875" customWidth="1"/>
    <col min="14595" max="14595" width="37.7109375" customWidth="1"/>
    <col min="14596" max="14596" width="9.42578125" customWidth="1"/>
    <col min="14597" max="14597" width="12.140625" customWidth="1"/>
    <col min="14598" max="14599" width="12.7109375" customWidth="1"/>
    <col min="14600" max="14600" width="10.42578125" customWidth="1"/>
    <col min="14601" max="14601" width="10.140625" customWidth="1"/>
    <col min="14602" max="14602" width="12" customWidth="1"/>
    <col min="14603" max="14603" width="8.85546875" customWidth="1"/>
    <col min="14604" max="14604" width="9.7109375" customWidth="1"/>
    <col min="14605" max="14605" width="9.42578125" customWidth="1"/>
    <col min="14606" max="14841" width="9.140625" customWidth="1"/>
    <col min="14850" max="14850" width="4.85546875" customWidth="1"/>
    <col min="14851" max="14851" width="37.7109375" customWidth="1"/>
    <col min="14852" max="14852" width="9.42578125" customWidth="1"/>
    <col min="14853" max="14853" width="12.140625" customWidth="1"/>
    <col min="14854" max="14855" width="12.7109375" customWidth="1"/>
    <col min="14856" max="14856" width="10.42578125" customWidth="1"/>
    <col min="14857" max="14857" width="10.140625" customWidth="1"/>
    <col min="14858" max="14858" width="12" customWidth="1"/>
    <col min="14859" max="14859" width="8.85546875" customWidth="1"/>
    <col min="14860" max="14860" width="9.7109375" customWidth="1"/>
    <col min="14861" max="14861" width="9.42578125" customWidth="1"/>
    <col min="14862" max="15097" width="9.140625" customWidth="1"/>
    <col min="15106" max="15106" width="4.85546875" customWidth="1"/>
    <col min="15107" max="15107" width="37.7109375" customWidth="1"/>
    <col min="15108" max="15108" width="9.42578125" customWidth="1"/>
    <col min="15109" max="15109" width="12.140625" customWidth="1"/>
    <col min="15110" max="15111" width="12.7109375" customWidth="1"/>
    <col min="15112" max="15112" width="10.42578125" customWidth="1"/>
    <col min="15113" max="15113" width="10.140625" customWidth="1"/>
    <col min="15114" max="15114" width="12" customWidth="1"/>
    <col min="15115" max="15115" width="8.85546875" customWidth="1"/>
    <col min="15116" max="15116" width="9.7109375" customWidth="1"/>
    <col min="15117" max="15117" width="9.42578125" customWidth="1"/>
    <col min="15118" max="15353" width="9.140625" customWidth="1"/>
    <col min="15362" max="15362" width="4.85546875" customWidth="1"/>
    <col min="15363" max="15363" width="37.7109375" customWidth="1"/>
    <col min="15364" max="15364" width="9.42578125" customWidth="1"/>
    <col min="15365" max="15365" width="12.140625" customWidth="1"/>
    <col min="15366" max="15367" width="12.7109375" customWidth="1"/>
    <col min="15368" max="15368" width="10.42578125" customWidth="1"/>
    <col min="15369" max="15369" width="10.140625" customWidth="1"/>
    <col min="15370" max="15370" width="12" customWidth="1"/>
    <col min="15371" max="15371" width="8.85546875" customWidth="1"/>
    <col min="15372" max="15372" width="9.7109375" customWidth="1"/>
    <col min="15373" max="15373" width="9.42578125" customWidth="1"/>
    <col min="15374" max="15609" width="9.140625" customWidth="1"/>
    <col min="15618" max="15618" width="4.85546875" customWidth="1"/>
    <col min="15619" max="15619" width="37.7109375" customWidth="1"/>
    <col min="15620" max="15620" width="9.42578125" customWidth="1"/>
    <col min="15621" max="15621" width="12.140625" customWidth="1"/>
    <col min="15622" max="15623" width="12.7109375" customWidth="1"/>
    <col min="15624" max="15624" width="10.42578125" customWidth="1"/>
    <col min="15625" max="15625" width="10.140625" customWidth="1"/>
    <col min="15626" max="15626" width="12" customWidth="1"/>
    <col min="15627" max="15627" width="8.85546875" customWidth="1"/>
    <col min="15628" max="15628" width="9.7109375" customWidth="1"/>
    <col min="15629" max="15629" width="9.42578125" customWidth="1"/>
    <col min="15630" max="15865" width="9.140625" customWidth="1"/>
    <col min="15874" max="15874" width="4.85546875" customWidth="1"/>
    <col min="15875" max="15875" width="37.7109375" customWidth="1"/>
    <col min="15876" max="15876" width="9.42578125" customWidth="1"/>
    <col min="15877" max="15877" width="12.140625" customWidth="1"/>
    <col min="15878" max="15879" width="12.7109375" customWidth="1"/>
    <col min="15880" max="15880" width="10.42578125" customWidth="1"/>
    <col min="15881" max="15881" width="10.140625" customWidth="1"/>
    <col min="15882" max="15882" width="12" customWidth="1"/>
    <col min="15883" max="15883" width="8.85546875" customWidth="1"/>
    <col min="15884" max="15884" width="9.7109375" customWidth="1"/>
    <col min="15885" max="15885" width="9.42578125" customWidth="1"/>
    <col min="15886" max="16121" width="9.140625" customWidth="1"/>
    <col min="16130" max="16130" width="4.85546875" customWidth="1"/>
    <col min="16131" max="16131" width="37.7109375" customWidth="1"/>
    <col min="16132" max="16132" width="9.42578125" customWidth="1"/>
    <col min="16133" max="16133" width="12.140625" customWidth="1"/>
    <col min="16134" max="16135" width="12.7109375" customWidth="1"/>
    <col min="16136" max="16136" width="10.42578125" customWidth="1"/>
    <col min="16137" max="16137" width="10.140625" customWidth="1"/>
    <col min="16138" max="16138" width="12" customWidth="1"/>
    <col min="16139" max="16139" width="8.85546875" customWidth="1"/>
    <col min="16140" max="16140" width="9.7109375" customWidth="1"/>
    <col min="16141" max="16141" width="9.42578125" customWidth="1"/>
    <col min="16142" max="16377" width="9.140625" customWidth="1"/>
  </cols>
  <sheetData>
    <row r="1" spans="2:13" ht="14.25" customHeight="1"/>
    <row r="2" spans="2:13" ht="14.25" customHeight="1"/>
    <row r="3" spans="2:13" ht="14.25" customHeight="1"/>
    <row r="4" spans="2:13" ht="35.25" customHeight="1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2:13" ht="16.5" customHeight="1"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2:13" ht="16.5" customHeight="1"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/>
      <c r="H6" s="5" t="s">
        <v>6</v>
      </c>
      <c r="I6" s="5"/>
      <c r="J6" s="5" t="s">
        <v>7</v>
      </c>
      <c r="K6" s="6"/>
      <c r="L6" s="2"/>
      <c r="M6" s="2"/>
    </row>
    <row r="7" spans="2:13" ht="15.75" customHeight="1">
      <c r="B7" s="7"/>
      <c r="C7" s="8"/>
      <c r="D7" s="8"/>
      <c r="E7" s="8"/>
      <c r="F7" s="9" t="s">
        <v>8</v>
      </c>
      <c r="G7" s="9" t="s">
        <v>9</v>
      </c>
      <c r="H7" s="9" t="s">
        <v>10</v>
      </c>
      <c r="I7" s="9" t="s">
        <v>11</v>
      </c>
      <c r="J7" s="9" t="s">
        <v>10</v>
      </c>
      <c r="K7" s="10" t="s">
        <v>11</v>
      </c>
      <c r="L7" s="2"/>
      <c r="M7" s="2"/>
    </row>
    <row r="8" spans="2:13" ht="12.75" customHeight="1">
      <c r="B8" s="11">
        <v>1</v>
      </c>
      <c r="C8" s="12" t="s">
        <v>12</v>
      </c>
      <c r="D8" s="13" t="s">
        <v>13</v>
      </c>
      <c r="E8" s="14">
        <v>440.59034200000002</v>
      </c>
      <c r="F8" s="15">
        <v>495.59555999999998</v>
      </c>
      <c r="G8" s="15">
        <v>506.06091999999995</v>
      </c>
      <c r="H8" s="15">
        <f>G8-E8</f>
        <v>65.470577999999932</v>
      </c>
      <c r="I8" s="16">
        <f>G8/E8</f>
        <v>1.1485973970804833</v>
      </c>
      <c r="J8" s="15">
        <f t="shared" ref="J8:J40" si="0">G8-F8</f>
        <v>10.465359999999976</v>
      </c>
      <c r="K8" s="17">
        <f t="shared" ref="K8:K24" si="1">G8/F8</f>
        <v>1.0211167347826926</v>
      </c>
      <c r="L8" s="18"/>
      <c r="M8" s="18"/>
    </row>
    <row r="9" spans="2:13" ht="12.75" customHeight="1">
      <c r="B9" s="11"/>
      <c r="C9" s="19" t="s">
        <v>14</v>
      </c>
      <c r="D9" s="20" t="s">
        <v>13</v>
      </c>
      <c r="E9" s="21">
        <v>439.971</v>
      </c>
      <c r="F9" s="22">
        <v>494.976</v>
      </c>
      <c r="G9" s="22">
        <v>505.29899999999998</v>
      </c>
      <c r="H9" s="22">
        <f t="shared" ref="H9:H16" si="2">G9-E9</f>
        <v>65.327999999999975</v>
      </c>
      <c r="I9" s="23">
        <f t="shared" ref="I9:I14" si="3">G9/E9</f>
        <v>1.1484825136202159</v>
      </c>
      <c r="J9" s="22">
        <f t="shared" si="0"/>
        <v>10.322999999999979</v>
      </c>
      <c r="K9" s="24">
        <f t="shared" si="1"/>
        <v>1.0208555566330488</v>
      </c>
      <c r="L9" s="18"/>
      <c r="M9" s="18"/>
    </row>
    <row r="10" spans="2:13" ht="12.75" customHeight="1">
      <c r="B10" s="11"/>
      <c r="C10" s="19" t="s">
        <v>15</v>
      </c>
      <c r="D10" s="20" t="s">
        <v>13</v>
      </c>
      <c r="E10" s="21">
        <v>0.61934199999999995</v>
      </c>
      <c r="F10" s="22">
        <v>0.61956</v>
      </c>
      <c r="G10" s="22">
        <v>0.76192000000000004</v>
      </c>
      <c r="H10" s="22">
        <f t="shared" si="2"/>
        <v>0.14257800000000009</v>
      </c>
      <c r="I10" s="23">
        <f t="shared" si="3"/>
        <v>1.2302088345372995</v>
      </c>
      <c r="J10" s="22">
        <f t="shared" si="0"/>
        <v>0.14236000000000004</v>
      </c>
      <c r="K10" s="24">
        <f t="shared" si="1"/>
        <v>1.2297759700432567</v>
      </c>
      <c r="L10" s="18"/>
      <c r="M10" s="18"/>
    </row>
    <row r="11" spans="2:13" ht="12.75" customHeight="1">
      <c r="B11" s="11"/>
      <c r="C11" s="25" t="s">
        <v>16</v>
      </c>
      <c r="D11" s="20" t="s">
        <v>11</v>
      </c>
      <c r="E11" s="26">
        <v>5.1180059684558403E-2</v>
      </c>
      <c r="F11" s="27">
        <v>6.1015478024056553E-2</v>
      </c>
      <c r="G11" s="27">
        <v>6.2907424268208667E-2</v>
      </c>
      <c r="H11" s="28">
        <f t="shared" si="2"/>
        <v>1.1727364583650264E-2</v>
      </c>
      <c r="I11" s="29">
        <f t="shared" si="3"/>
        <v>1.2291393299642543</v>
      </c>
      <c r="J11" s="30">
        <f>G11-F11</f>
        <v>1.8919462441521137E-3</v>
      </c>
      <c r="K11" s="31">
        <f t="shared" si="1"/>
        <v>1.031007644378467</v>
      </c>
      <c r="L11" s="18"/>
      <c r="M11" s="18"/>
    </row>
    <row r="12" spans="2:13" ht="12.75" customHeight="1">
      <c r="B12" s="11"/>
      <c r="C12" s="25" t="s">
        <v>17</v>
      </c>
      <c r="D12" s="20" t="s">
        <v>13</v>
      </c>
      <c r="E12" s="21">
        <v>22.549440000000001</v>
      </c>
      <c r="F12" s="32">
        <v>30.239000000000001</v>
      </c>
      <c r="G12" s="32">
        <v>31.834989</v>
      </c>
      <c r="H12" s="33">
        <f t="shared" si="2"/>
        <v>9.2855489999999996</v>
      </c>
      <c r="I12" s="29">
        <f t="shared" si="3"/>
        <v>1.4117862350461918</v>
      </c>
      <c r="J12" s="33">
        <f t="shared" si="0"/>
        <v>1.5959889999999994</v>
      </c>
      <c r="K12" s="31">
        <f t="shared" si="1"/>
        <v>1.0527791593637355</v>
      </c>
      <c r="L12" s="2"/>
      <c r="M12" s="2"/>
    </row>
    <row r="13" spans="2:13" ht="12.75" customHeight="1">
      <c r="B13" s="11"/>
      <c r="C13" s="34" t="s">
        <v>18</v>
      </c>
      <c r="D13" s="20" t="s">
        <v>11</v>
      </c>
      <c r="E13" s="35">
        <v>5.098267840380389E-2</v>
      </c>
      <c r="F13" s="36">
        <v>6.0880636556115857E-2</v>
      </c>
      <c r="G13" s="36">
        <v>6.2835667594830003E-2</v>
      </c>
      <c r="H13" s="37">
        <f t="shared" si="2"/>
        <v>1.1852989191026113E-2</v>
      </c>
      <c r="I13" s="23">
        <f t="shared" si="3"/>
        <v>1.2324905156442654</v>
      </c>
      <c r="J13" s="37">
        <f t="shared" si="0"/>
        <v>1.9550310387141459E-3</v>
      </c>
      <c r="K13" s="24">
        <f t="shared" si="1"/>
        <v>1.0321125262366815</v>
      </c>
      <c r="L13" s="2"/>
      <c r="M13" s="2"/>
    </row>
    <row r="14" spans="2:13" ht="12.75" customHeight="1">
      <c r="B14" s="11"/>
      <c r="C14" s="25" t="s">
        <v>17</v>
      </c>
      <c r="D14" s="20" t="s">
        <v>13</v>
      </c>
      <c r="E14" s="21">
        <v>22.430900000000001</v>
      </c>
      <c r="F14" s="38">
        <v>30.134453960000002</v>
      </c>
      <c r="G14" s="38">
        <v>31.750800000000002</v>
      </c>
      <c r="H14" s="22">
        <f t="shared" si="2"/>
        <v>9.3199000000000005</v>
      </c>
      <c r="I14" s="23">
        <f t="shared" si="3"/>
        <v>1.4154938054202015</v>
      </c>
      <c r="J14" s="22">
        <f t="shared" si="0"/>
        <v>1.6163460399999998</v>
      </c>
      <c r="K14" s="24">
        <f t="shared" si="1"/>
        <v>1.0536378074792898</v>
      </c>
      <c r="L14" s="2"/>
      <c r="M14" s="2"/>
    </row>
    <row r="15" spans="2:13" ht="12.75" customHeight="1">
      <c r="B15" s="11"/>
      <c r="C15" s="34" t="s">
        <v>19</v>
      </c>
      <c r="D15" s="20" t="s">
        <v>11</v>
      </c>
      <c r="E15" s="26">
        <v>0.16874239783071859</v>
      </c>
      <c r="F15" s="39">
        <v>0.16874239783071859</v>
      </c>
      <c r="G15" s="39">
        <v>0.11049585258294833</v>
      </c>
      <c r="H15" s="37">
        <f t="shared" si="2"/>
        <v>-5.8246545247770259E-2</v>
      </c>
      <c r="I15" s="23">
        <f>G15/E15-1</f>
        <v>-0.34518026291295723</v>
      </c>
      <c r="J15" s="37">
        <f t="shared" si="0"/>
        <v>-5.8246545247770259E-2</v>
      </c>
      <c r="K15" s="24">
        <f>G15/F15-1</f>
        <v>-0.34518026291295723</v>
      </c>
      <c r="L15" s="2"/>
      <c r="M15" s="2"/>
    </row>
    <row r="16" spans="2:13" ht="12.75" customHeight="1">
      <c r="B16" s="11"/>
      <c r="C16" s="25" t="s">
        <v>17</v>
      </c>
      <c r="D16" s="20" t="s">
        <v>13</v>
      </c>
      <c r="E16" s="40">
        <v>0.11854000000000001</v>
      </c>
      <c r="F16" s="41">
        <v>0.10454604000000001</v>
      </c>
      <c r="G16" s="41">
        <v>8.4189E-2</v>
      </c>
      <c r="H16" s="42">
        <f t="shared" si="2"/>
        <v>-3.4351000000000007E-2</v>
      </c>
      <c r="I16" s="23">
        <f>G16/E16-1</f>
        <v>-0.2897840391429054</v>
      </c>
      <c r="J16" s="43">
        <f t="shared" si="0"/>
        <v>-2.0357040000000007E-2</v>
      </c>
      <c r="K16" s="24">
        <f>G16/F16-1</f>
        <v>-0.19471842262031169</v>
      </c>
      <c r="L16" s="2"/>
      <c r="M16" s="2"/>
    </row>
    <row r="17" spans="2:16" ht="12.75" customHeight="1">
      <c r="B17" s="11"/>
      <c r="C17" s="25" t="s">
        <v>20</v>
      </c>
      <c r="D17" s="20" t="s">
        <v>13</v>
      </c>
      <c r="E17" s="44">
        <v>418.04090200000002</v>
      </c>
      <c r="F17" s="32">
        <v>465.35656</v>
      </c>
      <c r="G17" s="32">
        <v>474.22593099999995</v>
      </c>
      <c r="H17" s="33">
        <f>G17-E17</f>
        <v>56.185028999999929</v>
      </c>
      <c r="I17" s="29">
        <f>G17/E17</f>
        <v>1.1344007936333462</v>
      </c>
      <c r="J17" s="33">
        <f t="shared" si="0"/>
        <v>8.8693709999999442</v>
      </c>
      <c r="K17" s="31">
        <f t="shared" si="1"/>
        <v>1.0190593015385878</v>
      </c>
      <c r="L17" s="2"/>
      <c r="M17" s="2"/>
    </row>
    <row r="18" spans="2:16" ht="12.75" customHeight="1">
      <c r="B18" s="11"/>
      <c r="C18" s="19" t="s">
        <v>21</v>
      </c>
      <c r="D18" s="20" t="s">
        <v>13</v>
      </c>
      <c r="E18" s="44">
        <v>417.5401</v>
      </c>
      <c r="F18" s="38">
        <v>464.84154604000003</v>
      </c>
      <c r="G18" s="38">
        <v>473.54819999999995</v>
      </c>
      <c r="H18" s="22">
        <f>G18-E18</f>
        <v>56.008099999999956</v>
      </c>
      <c r="I18" s="23">
        <f>G18/E18</f>
        <v>1.1341382540263796</v>
      </c>
      <c r="J18" s="22">
        <f t="shared" si="0"/>
        <v>8.706653959999926</v>
      </c>
      <c r="K18" s="24">
        <f t="shared" si="1"/>
        <v>1.0187303695940524</v>
      </c>
      <c r="L18" s="2"/>
      <c r="M18" s="2"/>
      <c r="P18" s="45"/>
    </row>
    <row r="19" spans="2:16" ht="12.75" customHeight="1">
      <c r="B19" s="11"/>
      <c r="C19" s="19" t="s">
        <v>22</v>
      </c>
      <c r="D19" s="20" t="s">
        <v>13</v>
      </c>
      <c r="E19" s="46">
        <v>0.50080199999999997</v>
      </c>
      <c r="F19" s="47">
        <v>0.51501395999999999</v>
      </c>
      <c r="G19" s="47">
        <v>0.67773100000000008</v>
      </c>
      <c r="H19" s="22">
        <f>G19-E19</f>
        <v>0.17692900000000011</v>
      </c>
      <c r="I19" s="23">
        <f>G19/E19</f>
        <v>1.3532913207215629</v>
      </c>
      <c r="J19" s="22">
        <f t="shared" si="0"/>
        <v>0.16271704000000009</v>
      </c>
      <c r="K19" s="24">
        <f t="shared" si="1"/>
        <v>1.3159468531687959</v>
      </c>
      <c r="L19" s="2"/>
      <c r="M19" s="2"/>
    </row>
    <row r="20" spans="2:16" ht="12.75" customHeight="1">
      <c r="B20" s="48"/>
      <c r="C20" s="49" t="s">
        <v>23</v>
      </c>
      <c r="D20" s="50" t="s">
        <v>24</v>
      </c>
      <c r="E20" s="51">
        <v>181.90653704635795</v>
      </c>
      <c r="F20" s="52">
        <v>182.03771115111897</v>
      </c>
      <c r="G20" s="52">
        <v>182.07775470374506</v>
      </c>
      <c r="H20" s="53">
        <f t="shared" ref="H20:H46" si="4">G20-E20</f>
        <v>0.17121765738710337</v>
      </c>
      <c r="I20" s="54">
        <f>G20/E20</f>
        <v>1.0009412397166544</v>
      </c>
      <c r="J20" s="53">
        <f t="shared" si="0"/>
        <v>4.0043552626087831E-2</v>
      </c>
      <c r="K20" s="55">
        <f t="shared" si="1"/>
        <v>1.0002199739404152</v>
      </c>
      <c r="L20" s="2"/>
      <c r="M20" s="2"/>
    </row>
    <row r="21" spans="2:16" ht="12.75" customHeight="1">
      <c r="B21" s="56">
        <v>2</v>
      </c>
      <c r="C21" s="57" t="s">
        <v>25</v>
      </c>
      <c r="D21" s="58" t="s">
        <v>26</v>
      </c>
      <c r="E21" s="59">
        <v>97693.505134990002</v>
      </c>
      <c r="F21" s="60">
        <v>107628.44358441909</v>
      </c>
      <c r="G21" s="60">
        <v>110985.239</v>
      </c>
      <c r="H21" s="61">
        <f t="shared" si="4"/>
        <v>13291.733865009999</v>
      </c>
      <c r="I21" s="62">
        <f t="shared" ref="I21:I46" si="5">G21/E21</f>
        <v>1.1360554506325049</v>
      </c>
      <c r="J21" s="61">
        <f t="shared" si="0"/>
        <v>3356.795415580913</v>
      </c>
      <c r="K21" s="63">
        <f t="shared" si="1"/>
        <v>1.0311887388109258</v>
      </c>
      <c r="L21" s="64"/>
      <c r="M21" s="64"/>
    </row>
    <row r="22" spans="2:16" ht="12.75" customHeight="1">
      <c r="B22" s="11"/>
      <c r="C22" s="25" t="s">
        <v>27</v>
      </c>
      <c r="D22" s="20" t="s">
        <v>26</v>
      </c>
      <c r="E22" s="21">
        <v>75953.273668990005</v>
      </c>
      <c r="F22" s="22">
        <v>84618.691089069092</v>
      </c>
      <c r="G22" s="22">
        <v>86222.592999999993</v>
      </c>
      <c r="H22" s="22">
        <f t="shared" si="4"/>
        <v>10269.319331009989</v>
      </c>
      <c r="I22" s="23">
        <f t="shared" si="5"/>
        <v>1.1352057499952464</v>
      </c>
      <c r="J22" s="22">
        <f t="shared" si="0"/>
        <v>1603.9019109309011</v>
      </c>
      <c r="K22" s="24">
        <f t="shared" si="1"/>
        <v>1.0189544637276726</v>
      </c>
      <c r="L22" s="18"/>
      <c r="M22" s="18"/>
    </row>
    <row r="23" spans="2:16" ht="12.75" customHeight="1">
      <c r="B23" s="11"/>
      <c r="C23" s="34" t="s">
        <v>28</v>
      </c>
      <c r="D23" s="20" t="s">
        <v>26</v>
      </c>
      <c r="E23" s="21">
        <v>20140.943480000002</v>
      </c>
      <c r="F23" s="22">
        <v>21712.951774339999</v>
      </c>
      <c r="G23" s="22">
        <v>22127.29</v>
      </c>
      <c r="H23" s="22">
        <f t="shared" si="4"/>
        <v>1986.3465199999991</v>
      </c>
      <c r="I23" s="23">
        <f t="shared" si="5"/>
        <v>1.0986223173692158</v>
      </c>
      <c r="J23" s="22">
        <f t="shared" si="0"/>
        <v>414.33822566000163</v>
      </c>
      <c r="K23" s="24">
        <f t="shared" si="1"/>
        <v>1.0190825379232713</v>
      </c>
      <c r="L23" s="18"/>
      <c r="M23" s="18"/>
    </row>
    <row r="24" spans="2:16" ht="12.75" customHeight="1">
      <c r="B24" s="11"/>
      <c r="C24" s="34" t="s">
        <v>29</v>
      </c>
      <c r="D24" s="20" t="s">
        <v>26</v>
      </c>
      <c r="E24" s="21">
        <v>111.09362800000001</v>
      </c>
      <c r="F24" s="22">
        <v>104.60010826999999</v>
      </c>
      <c r="G24" s="22">
        <v>159.95599999999999</v>
      </c>
      <c r="H24" s="22">
        <f t="shared" si="4"/>
        <v>48.862371999999979</v>
      </c>
      <c r="I24" s="23">
        <f t="shared" si="5"/>
        <v>1.4398305544580827</v>
      </c>
      <c r="J24" s="22">
        <f t="shared" si="0"/>
        <v>55.355891729999996</v>
      </c>
      <c r="K24" s="24">
        <f t="shared" si="1"/>
        <v>1.5292144783169066</v>
      </c>
      <c r="L24" s="2"/>
      <c r="M24" s="2"/>
    </row>
    <row r="25" spans="2:16" ht="12.75" customHeight="1">
      <c r="B25" s="48"/>
      <c r="C25" s="65" t="s">
        <v>30</v>
      </c>
      <c r="D25" s="50" t="s">
        <v>26</v>
      </c>
      <c r="E25" s="66">
        <v>1488.194358</v>
      </c>
      <c r="F25" s="67">
        <v>1192.20061274</v>
      </c>
      <c r="G25" s="67">
        <v>2475.4</v>
      </c>
      <c r="H25" s="67">
        <f t="shared" si="4"/>
        <v>987.20564200000013</v>
      </c>
      <c r="I25" s="54">
        <f t="shared" si="5"/>
        <v>1.663358006091836</v>
      </c>
      <c r="J25" s="67">
        <f t="shared" si="0"/>
        <v>1283.1993872600001</v>
      </c>
      <c r="K25" s="55">
        <f>G25/F25</f>
        <v>2.0763284077759869</v>
      </c>
      <c r="L25" s="2"/>
      <c r="M25" s="2"/>
    </row>
    <row r="26" spans="2:16" ht="12.75" customHeight="1">
      <c r="B26" s="56">
        <v>3</v>
      </c>
      <c r="C26" s="57" t="s">
        <v>31</v>
      </c>
      <c r="D26" s="58" t="s">
        <v>26</v>
      </c>
      <c r="E26" s="68">
        <v>96787.267599700004</v>
      </c>
      <c r="F26" s="60">
        <v>108679.15566797798</v>
      </c>
      <c r="G26" s="60">
        <v>110933.82900000001</v>
      </c>
      <c r="H26" s="61">
        <f t="shared" si="4"/>
        <v>14146.561400300008</v>
      </c>
      <c r="I26" s="62">
        <f t="shared" si="5"/>
        <v>1.1461613882810331</v>
      </c>
      <c r="J26" s="61">
        <f t="shared" si="0"/>
        <v>2254.6733320220374</v>
      </c>
      <c r="K26" s="63">
        <f>G26/F26</f>
        <v>1.0207461432522553</v>
      </c>
      <c r="L26" s="64"/>
      <c r="M26" s="64"/>
    </row>
    <row r="27" spans="2:16" ht="12.75" customHeight="1">
      <c r="B27" s="11"/>
      <c r="C27" s="69" t="s">
        <v>32</v>
      </c>
      <c r="D27" s="20" t="s">
        <v>26</v>
      </c>
      <c r="E27" s="21">
        <v>71627.792507999999</v>
      </c>
      <c r="F27" s="22">
        <v>82153.873846250004</v>
      </c>
      <c r="G27" s="22">
        <v>83921.876000000004</v>
      </c>
      <c r="H27" s="22">
        <f t="shared" si="4"/>
        <v>12294.083492000005</v>
      </c>
      <c r="I27" s="23">
        <f t="shared" si="5"/>
        <v>1.1716384529179353</v>
      </c>
      <c r="J27" s="22">
        <f t="shared" si="0"/>
        <v>1768.0021537499997</v>
      </c>
      <c r="K27" s="24">
        <f>G27/F27</f>
        <v>1.0215206182128282</v>
      </c>
      <c r="L27" s="64"/>
      <c r="M27" s="64"/>
      <c r="N27" s="70"/>
    </row>
    <row r="28" spans="2:16" ht="12.75" customHeight="1">
      <c r="B28" s="11"/>
      <c r="C28" s="20" t="s">
        <v>33</v>
      </c>
      <c r="D28" s="20" t="s">
        <v>24</v>
      </c>
      <c r="E28" s="71">
        <v>162.80116759513695</v>
      </c>
      <c r="F28" s="72">
        <v>165.97546920709289</v>
      </c>
      <c r="G28" s="72">
        <v>166.08359802809824</v>
      </c>
      <c r="H28" s="73">
        <f t="shared" si="4"/>
        <v>3.2824304329612914</v>
      </c>
      <c r="I28" s="23">
        <f t="shared" si="5"/>
        <v>1.0201622044942835</v>
      </c>
      <c r="J28" s="73">
        <f t="shared" si="0"/>
        <v>0.10812882100535148</v>
      </c>
      <c r="K28" s="24">
        <f>G28/F28</f>
        <v>1.0006514747120276</v>
      </c>
      <c r="L28" s="2"/>
      <c r="M28" s="2"/>
    </row>
    <row r="29" spans="2:16" ht="12.75" customHeight="1">
      <c r="B29" s="11"/>
      <c r="C29" s="34" t="s">
        <v>34</v>
      </c>
      <c r="D29" s="20" t="s">
        <v>26</v>
      </c>
      <c r="E29" s="21">
        <v>24127.254623700006</v>
      </c>
      <c r="F29" s="22">
        <v>25413.355931937967</v>
      </c>
      <c r="G29" s="22">
        <v>24855.424999999999</v>
      </c>
      <c r="H29" s="22">
        <f t="shared" si="4"/>
        <v>728.17037629999322</v>
      </c>
      <c r="I29" s="23">
        <f t="shared" si="5"/>
        <v>1.0301804074958747</v>
      </c>
      <c r="J29" s="22">
        <f t="shared" si="0"/>
        <v>-557.93093193796813</v>
      </c>
      <c r="K29" s="24">
        <f>G29/F29-1</f>
        <v>-2.1954240653309198E-2</v>
      </c>
      <c r="L29" s="64"/>
      <c r="M29" s="18"/>
    </row>
    <row r="30" spans="2:16" ht="12.75" customHeight="1">
      <c r="B30" s="11"/>
      <c r="C30" s="34" t="s">
        <v>35</v>
      </c>
      <c r="D30" s="20" t="s">
        <v>26</v>
      </c>
      <c r="E30" s="21">
        <v>146.91799800000001</v>
      </c>
      <c r="F30" s="22">
        <v>167.50488978999999</v>
      </c>
      <c r="G30" s="22">
        <v>183.23599999999999</v>
      </c>
      <c r="H30" s="22">
        <f t="shared" si="4"/>
        <v>36.318001999999979</v>
      </c>
      <c r="I30" s="23">
        <f t="shared" si="5"/>
        <v>1.2471991348534437</v>
      </c>
      <c r="J30" s="22">
        <f t="shared" si="0"/>
        <v>15.731110209999997</v>
      </c>
      <c r="K30" s="24">
        <f t="shared" ref="K30:K37" si="6">G30/F30</f>
        <v>1.0939143342604625</v>
      </c>
      <c r="L30" s="2"/>
      <c r="M30" s="2"/>
    </row>
    <row r="31" spans="2:16" ht="12.75" customHeight="1">
      <c r="B31" s="48"/>
      <c r="C31" s="65" t="s">
        <v>36</v>
      </c>
      <c r="D31" s="50" t="s">
        <v>26</v>
      </c>
      <c r="E31" s="66">
        <v>885.30246999999997</v>
      </c>
      <c r="F31" s="67">
        <v>944.42100000000005</v>
      </c>
      <c r="G31" s="67">
        <v>1973.2919999999999</v>
      </c>
      <c r="H31" s="67">
        <f t="shared" si="4"/>
        <v>1087.9895299999998</v>
      </c>
      <c r="I31" s="54">
        <f t="shared" si="5"/>
        <v>2.2289466785289775</v>
      </c>
      <c r="J31" s="67">
        <f t="shared" si="0"/>
        <v>1028.8709999999999</v>
      </c>
      <c r="K31" s="55">
        <f t="shared" si="6"/>
        <v>2.0894198667755162</v>
      </c>
      <c r="L31" s="2"/>
      <c r="M31" s="2"/>
    </row>
    <row r="32" spans="2:16" ht="12.75" customHeight="1">
      <c r="B32" s="56">
        <v>4</v>
      </c>
      <c r="C32" s="74" t="s">
        <v>37</v>
      </c>
      <c r="D32" s="58" t="s">
        <v>26</v>
      </c>
      <c r="E32" s="75">
        <f>E21-E26</f>
        <v>906.23753528999805</v>
      </c>
      <c r="F32" s="76">
        <f>F21-F26</f>
        <v>-1050.7120835588867</v>
      </c>
      <c r="G32" s="76">
        <f>G21-G26</f>
        <v>51.409999999988941</v>
      </c>
      <c r="H32" s="61">
        <f t="shared" si="4"/>
        <v>-854.82753529000911</v>
      </c>
      <c r="I32" s="62">
        <f t="shared" si="5"/>
        <v>5.6729056122727939E-2</v>
      </c>
      <c r="J32" s="61">
        <f t="shared" si="0"/>
        <v>1102.1220835588756</v>
      </c>
      <c r="K32" s="63">
        <f t="shared" si="6"/>
        <v>-4.8928722534395112E-2</v>
      </c>
      <c r="L32" s="64"/>
      <c r="M32" s="64"/>
    </row>
    <row r="33" spans="2:13" ht="12.75" customHeight="1">
      <c r="B33" s="11"/>
      <c r="C33" s="34" t="s">
        <v>38</v>
      </c>
      <c r="D33" s="20" t="s">
        <v>26</v>
      </c>
      <c r="E33" s="77">
        <f>E22+E23-E27-E29</f>
        <v>339.17001729000185</v>
      </c>
      <c r="F33" s="22">
        <f>F22+F23-F27-F29</f>
        <v>-1235.5869147788726</v>
      </c>
      <c r="G33" s="22">
        <f>G22+G23-G27-G29</f>
        <v>-427.41800000000148</v>
      </c>
      <c r="H33" s="22">
        <f t="shared" si="4"/>
        <v>-766.58801729000334</v>
      </c>
      <c r="I33" s="23">
        <f>G33/E33-1</f>
        <v>-2.2601880420183029</v>
      </c>
      <c r="J33" s="22">
        <f t="shared" si="0"/>
        <v>808.16891477887111</v>
      </c>
      <c r="K33" s="24">
        <f t="shared" si="6"/>
        <v>0.345923054774738</v>
      </c>
      <c r="L33" s="64"/>
      <c r="M33" s="64"/>
    </row>
    <row r="34" spans="2:13" ht="12.75" customHeight="1">
      <c r="B34" s="11"/>
      <c r="C34" s="34" t="s">
        <v>39</v>
      </c>
      <c r="D34" s="20" t="s">
        <v>26</v>
      </c>
      <c r="E34" s="77">
        <f t="shared" ref="E34:G35" si="7">E24-E30</f>
        <v>-35.824370000000002</v>
      </c>
      <c r="F34" s="22">
        <f t="shared" si="7"/>
        <v>-62.90478152</v>
      </c>
      <c r="G34" s="22">
        <f t="shared" si="7"/>
        <v>-23.28</v>
      </c>
      <c r="H34" s="22">
        <f t="shared" si="4"/>
        <v>12.544370000000001</v>
      </c>
      <c r="I34" s="23">
        <f t="shared" si="5"/>
        <v>0.64983696852170747</v>
      </c>
      <c r="J34" s="22">
        <f t="shared" si="0"/>
        <v>39.624781519999999</v>
      </c>
      <c r="K34" s="24">
        <f t="shared" si="6"/>
        <v>0.37008315484886212</v>
      </c>
      <c r="L34" s="64"/>
      <c r="M34" s="64"/>
    </row>
    <row r="35" spans="2:13" ht="12.75" customHeight="1">
      <c r="B35" s="11"/>
      <c r="C35" s="34" t="s">
        <v>40</v>
      </c>
      <c r="D35" s="20" t="s">
        <v>26</v>
      </c>
      <c r="E35" s="77">
        <f t="shared" si="7"/>
        <v>602.89188799999999</v>
      </c>
      <c r="F35" s="22">
        <f t="shared" si="7"/>
        <v>247.77961273999995</v>
      </c>
      <c r="G35" s="22">
        <f t="shared" si="7"/>
        <v>502.10800000000017</v>
      </c>
      <c r="H35" s="22">
        <f t="shared" si="4"/>
        <v>-100.78388799999982</v>
      </c>
      <c r="I35" s="23">
        <f>G35/E35-1</f>
        <v>-0.16716743085453456</v>
      </c>
      <c r="J35" s="22">
        <f t="shared" si="0"/>
        <v>254.32838726000023</v>
      </c>
      <c r="K35" s="24">
        <f t="shared" si="6"/>
        <v>2.0264298359642368</v>
      </c>
      <c r="L35" s="64"/>
      <c r="M35" s="64"/>
    </row>
    <row r="36" spans="2:13" ht="12.75" customHeight="1">
      <c r="B36" s="48"/>
      <c r="C36" s="78" t="s">
        <v>41</v>
      </c>
      <c r="D36" s="50" t="s">
        <v>26</v>
      </c>
      <c r="E36" s="79">
        <v>447.11681700000003</v>
      </c>
      <c r="F36" s="80">
        <v>209.33799999999999</v>
      </c>
      <c r="G36" s="80">
        <v>673.10599999999999</v>
      </c>
      <c r="H36" s="67">
        <f t="shared" si="4"/>
        <v>225.98918299999997</v>
      </c>
      <c r="I36" s="54">
        <f t="shared" si="5"/>
        <v>1.5054365535081182</v>
      </c>
      <c r="J36" s="67">
        <f t="shared" si="0"/>
        <v>463.76800000000003</v>
      </c>
      <c r="K36" s="55">
        <f t="shared" si="6"/>
        <v>3.2154028413379319</v>
      </c>
      <c r="L36" s="2"/>
      <c r="M36" s="2"/>
    </row>
    <row r="37" spans="2:13" ht="12.75" customHeight="1">
      <c r="B37" s="81">
        <v>5</v>
      </c>
      <c r="C37" s="82" t="s">
        <v>42</v>
      </c>
      <c r="D37" s="83" t="s">
        <v>26</v>
      </c>
      <c r="E37" s="84">
        <f>E32-E36</f>
        <v>459.12071828999802</v>
      </c>
      <c r="F37" s="85">
        <f>F32-F36</f>
        <v>-1260.0500835588866</v>
      </c>
      <c r="G37" s="85">
        <f>G32-G36</f>
        <v>-621.69600000001105</v>
      </c>
      <c r="H37" s="86">
        <f t="shared" si="4"/>
        <v>-1080.816718290009</v>
      </c>
      <c r="I37" s="87">
        <f>G37/E37-1</f>
        <v>-2.3541013838702969</v>
      </c>
      <c r="J37" s="86">
        <f t="shared" si="0"/>
        <v>638.35408355887557</v>
      </c>
      <c r="K37" s="88">
        <f t="shared" si="6"/>
        <v>0.49338991212483579</v>
      </c>
      <c r="L37" s="2"/>
      <c r="M37" s="2"/>
    </row>
    <row r="38" spans="2:13" ht="12.75" customHeight="1">
      <c r="B38" s="81">
        <v>6</v>
      </c>
      <c r="C38" s="89" t="s">
        <v>43</v>
      </c>
      <c r="D38" s="83" t="s">
        <v>26</v>
      </c>
      <c r="E38" s="90">
        <f>E26/E21</f>
        <v>0.99072366649105503</v>
      </c>
      <c r="F38" s="91">
        <f>F26/F21</f>
        <v>1.0097624015415103</v>
      </c>
      <c r="G38" s="91">
        <f>G26/G21</f>
        <v>0.99953678524763112</v>
      </c>
      <c r="H38" s="92">
        <f t="shared" si="4"/>
        <v>8.8131187565760882E-3</v>
      </c>
      <c r="I38" s="87">
        <f t="shared" si="5"/>
        <v>1.008895637658269</v>
      </c>
      <c r="J38" s="92">
        <f t="shared" si="0"/>
        <v>-1.0225616293879192E-2</v>
      </c>
      <c r="K38" s="88">
        <f>G38/F38-1</f>
        <v>-1.0126754846752739E-2</v>
      </c>
      <c r="L38" s="2"/>
      <c r="M38" s="2"/>
    </row>
    <row r="39" spans="2:13" ht="12.75" customHeight="1">
      <c r="B39" s="56">
        <v>7</v>
      </c>
      <c r="C39" s="57" t="s">
        <v>44</v>
      </c>
      <c r="D39" s="58" t="s">
        <v>45</v>
      </c>
      <c r="E39" s="93">
        <f>SUM(E40:E44)</f>
        <v>2628.5219999999999</v>
      </c>
      <c r="F39" s="94">
        <f>SUM(F40:F44)</f>
        <v>2882</v>
      </c>
      <c r="G39" s="94">
        <f>SUM(G40:G44)</f>
        <v>4484.5520000000015</v>
      </c>
      <c r="H39" s="61">
        <f t="shared" si="4"/>
        <v>1856.0300000000016</v>
      </c>
      <c r="I39" s="62">
        <f t="shared" si="5"/>
        <v>1.7061116475342424</v>
      </c>
      <c r="J39" s="61">
        <f t="shared" si="0"/>
        <v>1602.5520000000015</v>
      </c>
      <c r="K39" s="63">
        <f>G39/F39</f>
        <v>1.5560555170020824</v>
      </c>
      <c r="L39" s="2"/>
      <c r="M39" s="2"/>
    </row>
    <row r="40" spans="2:13" ht="12.75" customHeight="1">
      <c r="B40" s="11"/>
      <c r="C40" s="34" t="s">
        <v>46</v>
      </c>
      <c r="D40" s="20" t="s">
        <v>45</v>
      </c>
      <c r="E40" s="95">
        <v>928.93999999999994</v>
      </c>
      <c r="F40" s="96">
        <v>1500</v>
      </c>
      <c r="G40" s="96">
        <v>998.7</v>
      </c>
      <c r="H40" s="22">
        <f t="shared" si="4"/>
        <v>69.760000000000105</v>
      </c>
      <c r="I40" s="23">
        <f t="shared" si="5"/>
        <v>1.0750963463732859</v>
      </c>
      <c r="J40" s="22">
        <f t="shared" si="0"/>
        <v>-501.29999999999995</v>
      </c>
      <c r="K40" s="24">
        <f>G40/F40-1</f>
        <v>-0.33419999999999994</v>
      </c>
      <c r="L40" s="2"/>
      <c r="M40" s="2"/>
    </row>
    <row r="41" spans="2:13" ht="12.75" customHeight="1">
      <c r="B41" s="11"/>
      <c r="C41" s="34" t="s">
        <v>47</v>
      </c>
      <c r="D41" s="20" t="s">
        <v>45</v>
      </c>
      <c r="E41" s="95">
        <v>1634.702</v>
      </c>
      <c r="F41" s="96">
        <v>900</v>
      </c>
      <c r="G41" s="96">
        <v>2220.3409999999999</v>
      </c>
      <c r="H41" s="22">
        <f t="shared" si="4"/>
        <v>585.6389999999999</v>
      </c>
      <c r="I41" s="23">
        <f t="shared" si="5"/>
        <v>1.3582542873257633</v>
      </c>
      <c r="J41" s="22">
        <f>G41-F41</f>
        <v>1320.3409999999999</v>
      </c>
      <c r="K41" s="24">
        <f>G41/F41</f>
        <v>2.4670455555555555</v>
      </c>
      <c r="L41" s="2"/>
      <c r="M41" s="2"/>
    </row>
    <row r="42" spans="2:13" ht="12.75" customHeight="1">
      <c r="B42" s="11"/>
      <c r="C42" s="34" t="s">
        <v>48</v>
      </c>
      <c r="D42" s="20" t="s">
        <v>45</v>
      </c>
      <c r="E42" s="95">
        <v>24.58</v>
      </c>
      <c r="F42" s="96">
        <v>441.1</v>
      </c>
      <c r="G42" s="96">
        <v>245.36699999999999</v>
      </c>
      <c r="H42" s="22">
        <f t="shared" si="4"/>
        <v>220.78699999999998</v>
      </c>
      <c r="I42" s="23">
        <f t="shared" si="5"/>
        <v>9.9823840520748579</v>
      </c>
      <c r="J42" s="22">
        <f>G42-F42</f>
        <v>-195.73300000000003</v>
      </c>
      <c r="K42" s="24">
        <f>G42/F42-1</f>
        <v>-0.44373838131942878</v>
      </c>
      <c r="L42" s="2"/>
      <c r="M42" s="2"/>
    </row>
    <row r="43" spans="2:13" ht="12.75" customHeight="1">
      <c r="B43" s="11"/>
      <c r="C43" s="34" t="s">
        <v>49</v>
      </c>
      <c r="D43" s="20" t="s">
        <v>45</v>
      </c>
      <c r="E43" s="95"/>
      <c r="F43" s="96"/>
      <c r="G43" s="96">
        <v>445.36160000000001</v>
      </c>
      <c r="H43" s="22">
        <f t="shared" si="4"/>
        <v>445.36160000000001</v>
      </c>
      <c r="I43" s="23">
        <v>0</v>
      </c>
      <c r="J43" s="22">
        <f>G43-F43</f>
        <v>445.36160000000001</v>
      </c>
      <c r="K43" s="24">
        <v>0</v>
      </c>
      <c r="L43" s="64"/>
      <c r="M43" s="2"/>
    </row>
    <row r="44" spans="2:13" ht="12.75" customHeight="1">
      <c r="B44" s="48"/>
      <c r="C44" s="65" t="s">
        <v>50</v>
      </c>
      <c r="D44" s="50" t="s">
        <v>45</v>
      </c>
      <c r="E44" s="97">
        <v>40.300000000000004</v>
      </c>
      <c r="F44" s="80">
        <v>40.9</v>
      </c>
      <c r="G44" s="80">
        <v>574.78240000000096</v>
      </c>
      <c r="H44" s="67">
        <f t="shared" si="4"/>
        <v>534.48240000000101</v>
      </c>
      <c r="I44" s="54">
        <v>0</v>
      </c>
      <c r="J44" s="67">
        <f>G44-F44</f>
        <v>533.88240000000098</v>
      </c>
      <c r="K44" s="55">
        <f>G44/F44</f>
        <v>14.053359413202958</v>
      </c>
      <c r="L44" s="64"/>
      <c r="M44" s="2"/>
    </row>
    <row r="45" spans="2:13" ht="12.75" customHeight="1">
      <c r="B45" s="56">
        <v>8</v>
      </c>
      <c r="C45" s="57" t="s">
        <v>51</v>
      </c>
      <c r="D45" s="58" t="s">
        <v>26</v>
      </c>
      <c r="E45" s="98">
        <f>E46+E47</f>
        <v>11346.891</v>
      </c>
      <c r="F45" s="61">
        <f>F46+F47</f>
        <v>22944.923500000001</v>
      </c>
      <c r="G45" s="61">
        <f>G46+G47</f>
        <v>15521.621000000001</v>
      </c>
      <c r="H45" s="61">
        <f t="shared" si="4"/>
        <v>4174.7300000000014</v>
      </c>
      <c r="I45" s="62">
        <f t="shared" si="5"/>
        <v>1.3679184016132702</v>
      </c>
      <c r="J45" s="61">
        <f t="shared" ref="J45:J58" si="8">G45-F45</f>
        <v>-7423.3024999999998</v>
      </c>
      <c r="K45" s="63">
        <f>G45/F45-1</f>
        <v>-0.32352701023387587</v>
      </c>
      <c r="L45" s="2"/>
      <c r="M45" s="2"/>
    </row>
    <row r="46" spans="2:13" ht="12.75" customHeight="1">
      <c r="B46" s="11"/>
      <c r="C46" s="99" t="s">
        <v>52</v>
      </c>
      <c r="D46" s="100" t="s">
        <v>26</v>
      </c>
      <c r="E46" s="101">
        <v>7811.8909999999996</v>
      </c>
      <c r="F46" s="102">
        <v>20441.7</v>
      </c>
      <c r="G46" s="102">
        <v>14857.174000000001</v>
      </c>
      <c r="H46" s="33">
        <f t="shared" si="4"/>
        <v>7045.2830000000013</v>
      </c>
      <c r="I46" s="29">
        <f t="shared" si="5"/>
        <v>1.9018665262994583</v>
      </c>
      <c r="J46" s="102">
        <f t="shared" si="8"/>
        <v>-5584.5259999999998</v>
      </c>
      <c r="K46" s="103">
        <f>G46/F46-1</f>
        <v>-0.27319283621225243</v>
      </c>
      <c r="L46" s="2"/>
      <c r="M46" s="2"/>
    </row>
    <row r="47" spans="2:13" ht="12.75" customHeight="1">
      <c r="B47" s="11"/>
      <c r="C47" s="99" t="s">
        <v>53</v>
      </c>
      <c r="D47" s="100" t="s">
        <v>26</v>
      </c>
      <c r="E47" s="104">
        <v>3535</v>
      </c>
      <c r="F47" s="102">
        <v>2503.2235000000001</v>
      </c>
      <c r="G47" s="102">
        <v>664.447</v>
      </c>
      <c r="H47" s="33">
        <f>G47-E47</f>
        <v>-2870.5529999999999</v>
      </c>
      <c r="I47" s="29">
        <f>G47/E47-1</f>
        <v>-0.8120376237623762</v>
      </c>
      <c r="J47" s="102">
        <f t="shared" si="8"/>
        <v>-1838.7764999999999</v>
      </c>
      <c r="K47" s="103">
        <f>G47/F47-1</f>
        <v>-0.73456345388256383</v>
      </c>
      <c r="L47" s="2"/>
      <c r="M47" s="2"/>
    </row>
    <row r="48" spans="2:13" ht="12.75" customHeight="1">
      <c r="B48" s="11"/>
      <c r="C48" s="34" t="s">
        <v>54</v>
      </c>
      <c r="D48" s="20" t="s">
        <v>26</v>
      </c>
      <c r="E48" s="95">
        <v>2292.0639999999999</v>
      </c>
      <c r="F48" s="96">
        <v>2128.1235000000001</v>
      </c>
      <c r="G48" s="96">
        <v>0</v>
      </c>
      <c r="H48" s="22">
        <f>G48-E48</f>
        <v>-2292.0639999999999</v>
      </c>
      <c r="I48" s="23">
        <f>G48/E48-1</f>
        <v>-1</v>
      </c>
      <c r="J48" s="22">
        <f t="shared" si="8"/>
        <v>-2128.1235000000001</v>
      </c>
      <c r="K48" s="105">
        <f>G48/F48-1</f>
        <v>-1</v>
      </c>
      <c r="L48" s="2"/>
      <c r="M48" s="2"/>
    </row>
    <row r="49" spans="2:13" ht="12.75" customHeight="1">
      <c r="B49" s="11"/>
      <c r="C49" s="34" t="s">
        <v>55</v>
      </c>
      <c r="D49" s="20" t="s">
        <v>26</v>
      </c>
      <c r="E49" s="95">
        <v>213.6</v>
      </c>
      <c r="F49" s="96">
        <v>375.1</v>
      </c>
      <c r="G49" s="96">
        <v>335.65499999999997</v>
      </c>
      <c r="H49" s="22">
        <f>G49-E49</f>
        <v>122.05499999999998</v>
      </c>
      <c r="I49" s="23">
        <f>G49/E49</f>
        <v>1.5714185393258426</v>
      </c>
      <c r="J49" s="22">
        <f t="shared" si="8"/>
        <v>-39.44500000000005</v>
      </c>
      <c r="K49" s="105">
        <f>G49/F49-1</f>
        <v>-0.10515862436683565</v>
      </c>
      <c r="L49" s="2"/>
      <c r="M49" s="2"/>
    </row>
    <row r="50" spans="2:13" ht="12.75" customHeight="1">
      <c r="B50" s="48"/>
      <c r="C50" s="65" t="s">
        <v>56</v>
      </c>
      <c r="D50" s="50" t="s">
        <v>26</v>
      </c>
      <c r="E50" s="97">
        <v>448.7</v>
      </c>
      <c r="F50" s="80"/>
      <c r="G50" s="80">
        <v>328.79200000000003</v>
      </c>
      <c r="H50" s="67">
        <f>G50-E50</f>
        <v>-119.90799999999996</v>
      </c>
      <c r="I50" s="54">
        <v>0</v>
      </c>
      <c r="J50" s="67">
        <f t="shared" si="8"/>
        <v>328.79200000000003</v>
      </c>
      <c r="K50" s="55">
        <v>0</v>
      </c>
      <c r="L50" s="2"/>
      <c r="M50" s="2"/>
    </row>
    <row r="51" spans="2:13" ht="12.75" customHeight="1">
      <c r="B51" s="81">
        <v>9</v>
      </c>
      <c r="C51" s="82" t="s">
        <v>57</v>
      </c>
      <c r="D51" s="83" t="s">
        <v>58</v>
      </c>
      <c r="E51" s="106">
        <v>546.91666666666663</v>
      </c>
      <c r="F51" s="107">
        <v>552</v>
      </c>
      <c r="G51" s="107">
        <v>552</v>
      </c>
      <c r="H51" s="107">
        <f t="shared" ref="H51:H58" si="9">G51-E51</f>
        <v>5.0833333333333712</v>
      </c>
      <c r="I51" s="87">
        <f t="shared" ref="I51:I57" si="10">G51/E51</f>
        <v>1.009294529940576</v>
      </c>
      <c r="J51" s="107">
        <f t="shared" si="8"/>
        <v>0</v>
      </c>
      <c r="K51" s="88">
        <f>G51/F51</f>
        <v>1</v>
      </c>
    </row>
    <row r="52" spans="2:13" ht="12.75" customHeight="1">
      <c r="B52" s="81">
        <v>10</v>
      </c>
      <c r="C52" s="82" t="s">
        <v>59</v>
      </c>
      <c r="D52" s="83" t="s">
        <v>45</v>
      </c>
      <c r="E52" s="108">
        <v>10931.993244588841</v>
      </c>
      <c r="F52" s="86">
        <v>11444.027</v>
      </c>
      <c r="G52" s="86">
        <v>11256.892</v>
      </c>
      <c r="H52" s="86">
        <f t="shared" si="9"/>
        <v>324.89875541115907</v>
      </c>
      <c r="I52" s="87">
        <f t="shared" si="10"/>
        <v>1.0297199923327778</v>
      </c>
      <c r="J52" s="86">
        <f t="shared" si="8"/>
        <v>-187.13500000000022</v>
      </c>
      <c r="K52" s="88">
        <f>G52/F52-1</f>
        <v>-1.6352198400091167E-2</v>
      </c>
    </row>
    <row r="53" spans="2:13" ht="12.75" customHeight="1">
      <c r="B53" s="81">
        <v>11</v>
      </c>
      <c r="C53" s="82" t="s">
        <v>60</v>
      </c>
      <c r="D53" s="83" t="s">
        <v>61</v>
      </c>
      <c r="E53" s="109">
        <f>E52/E51/12*1000000</f>
        <v>1665700.6315082798</v>
      </c>
      <c r="F53" s="110">
        <f>F52/F51/12*1000000</f>
        <v>1727661.0809178746</v>
      </c>
      <c r="G53" s="110">
        <f>G52/G51/12*1000000</f>
        <v>1699410.0241545895</v>
      </c>
      <c r="H53" s="86">
        <f>G53-E53</f>
        <v>33709.392646309687</v>
      </c>
      <c r="I53" s="87">
        <f>G53/E53</f>
        <v>1.0202373655917907</v>
      </c>
      <c r="J53" s="86">
        <f>G53-F53</f>
        <v>-28251.056763285073</v>
      </c>
      <c r="K53" s="88">
        <f>G53/F53-1</f>
        <v>-1.6352198400091167E-2</v>
      </c>
    </row>
    <row r="54" spans="2:13" ht="23.25" customHeight="1">
      <c r="B54" s="81">
        <v>12</v>
      </c>
      <c r="C54" s="111" t="s">
        <v>62</v>
      </c>
      <c r="D54" s="112" t="s">
        <v>63</v>
      </c>
      <c r="E54" s="113">
        <f>13.2*60</f>
        <v>792</v>
      </c>
      <c r="F54" s="114">
        <v>422.7</v>
      </c>
      <c r="G54" s="114">
        <v>759.01700000000005</v>
      </c>
      <c r="H54" s="115">
        <f t="shared" si="9"/>
        <v>-32.982999999999947</v>
      </c>
      <c r="I54" s="116">
        <f>G54/E54</f>
        <v>0.95835479797979806</v>
      </c>
      <c r="J54" s="115">
        <f>G54-F54</f>
        <v>336.31700000000006</v>
      </c>
      <c r="K54" s="117">
        <f>G54/F54</f>
        <v>1.7956399337591675</v>
      </c>
    </row>
    <row r="55" spans="2:13" ht="12.75" customHeight="1">
      <c r="B55" s="118">
        <v>13</v>
      </c>
      <c r="C55" s="119" t="s">
        <v>64</v>
      </c>
      <c r="D55" s="120" t="s">
        <v>45</v>
      </c>
      <c r="E55" s="121">
        <f>SUM(E56:E58)</f>
        <v>4887</v>
      </c>
      <c r="F55" s="122">
        <f>SUM(F56:F58)</f>
        <v>6256.0999999999995</v>
      </c>
      <c r="G55" s="122">
        <f>SUM(G56:G58)</f>
        <v>3574.29</v>
      </c>
      <c r="H55" s="122">
        <f t="shared" si="9"/>
        <v>-1312.71</v>
      </c>
      <c r="I55" s="123">
        <f>G55/E55-1</f>
        <v>-0.26861264579496624</v>
      </c>
      <c r="J55" s="122">
        <f t="shared" si="8"/>
        <v>-2681.8099999999995</v>
      </c>
      <c r="K55" s="124">
        <f>G55/F55-1</f>
        <v>-0.42867121689231302</v>
      </c>
    </row>
    <row r="56" spans="2:13" ht="12.75" customHeight="1">
      <c r="B56" s="11"/>
      <c r="C56" s="34" t="s">
        <v>65</v>
      </c>
      <c r="D56" s="20" t="s">
        <v>45</v>
      </c>
      <c r="E56" s="95">
        <v>449</v>
      </c>
      <c r="F56" s="102">
        <v>1563.7</v>
      </c>
      <c r="G56" s="102">
        <v>636.29999999999995</v>
      </c>
      <c r="H56" s="33">
        <f t="shared" si="9"/>
        <v>187.29999999999995</v>
      </c>
      <c r="I56" s="29">
        <f t="shared" si="10"/>
        <v>1.4171492204899776</v>
      </c>
      <c r="J56" s="33">
        <f t="shared" si="8"/>
        <v>-927.40000000000009</v>
      </c>
      <c r="K56" s="31">
        <f>G56/F56-1</f>
        <v>-0.5930805141651212</v>
      </c>
    </row>
    <row r="57" spans="2:13" ht="12.75" customHeight="1">
      <c r="B57" s="11"/>
      <c r="C57" s="34" t="s">
        <v>66</v>
      </c>
      <c r="D57" s="20" t="s">
        <v>45</v>
      </c>
      <c r="E57" s="95">
        <v>332</v>
      </c>
      <c r="F57" s="102">
        <v>490</v>
      </c>
      <c r="G57" s="102">
        <v>446.6</v>
      </c>
      <c r="H57" s="33">
        <f t="shared" si="9"/>
        <v>114.60000000000002</v>
      </c>
      <c r="I57" s="29">
        <f t="shared" si="10"/>
        <v>1.3451807228915664</v>
      </c>
      <c r="J57" s="33">
        <f t="shared" si="8"/>
        <v>-43.399999999999977</v>
      </c>
      <c r="K57" s="31">
        <f>G57/F57-1</f>
        <v>-8.8571428571428523E-2</v>
      </c>
    </row>
    <row r="58" spans="2:13" ht="12.75" customHeight="1">
      <c r="B58" s="48"/>
      <c r="C58" s="65" t="s">
        <v>67</v>
      </c>
      <c r="D58" s="50" t="s">
        <v>45</v>
      </c>
      <c r="E58" s="97">
        <v>4106</v>
      </c>
      <c r="F58" s="125">
        <v>4202.3999999999996</v>
      </c>
      <c r="G58" s="125">
        <v>2491.39</v>
      </c>
      <c r="H58" s="126">
        <f t="shared" si="9"/>
        <v>-1614.6100000000001</v>
      </c>
      <c r="I58" s="127">
        <f>G58/E58-1</f>
        <v>-0.39323185582075015</v>
      </c>
      <c r="J58" s="126">
        <f t="shared" si="8"/>
        <v>-1711.0099999999998</v>
      </c>
      <c r="K58" s="128">
        <f>G58/F58-1</f>
        <v>-0.40715067580430231</v>
      </c>
    </row>
    <row r="62" spans="2:13" ht="18" customHeight="1">
      <c r="C62" s="129" t="s">
        <v>68</v>
      </c>
      <c r="D62" s="129"/>
      <c r="E62" s="129"/>
      <c r="F62" s="129"/>
      <c r="G62" s="129"/>
      <c r="H62" s="129"/>
      <c r="I62" s="129"/>
      <c r="J62" s="129"/>
    </row>
    <row r="63" spans="2:13" ht="15" customHeight="1">
      <c r="C63" s="130" t="s">
        <v>69</v>
      </c>
      <c r="D63" s="130"/>
      <c r="E63" s="130"/>
      <c r="F63" s="130"/>
      <c r="G63" s="130"/>
      <c r="H63" s="130"/>
      <c r="I63" s="130"/>
      <c r="J63" s="130"/>
    </row>
    <row r="64" spans="2:13" ht="18" customHeight="1">
      <c r="C64" s="129" t="s">
        <v>70</v>
      </c>
      <c r="D64" s="129"/>
      <c r="E64" s="129"/>
      <c r="F64" s="129"/>
      <c r="G64" s="129"/>
      <c r="H64" s="129"/>
      <c r="I64" s="129"/>
      <c r="J64" s="129"/>
    </row>
    <row r="65" spans="3:10" ht="18" customHeight="1">
      <c r="C65" s="129" t="s">
        <v>71</v>
      </c>
      <c r="D65" s="129"/>
      <c r="E65" s="129"/>
      <c r="F65" s="129"/>
      <c r="G65" s="129"/>
      <c r="H65" s="129"/>
      <c r="I65" s="129"/>
      <c r="J65" s="129"/>
    </row>
    <row r="66" spans="3:10">
      <c r="C66" s="131"/>
      <c r="D66" s="131"/>
      <c r="E66" s="131"/>
    </row>
  </sheetData>
  <mergeCells count="18">
    <mergeCell ref="B55:B58"/>
    <mergeCell ref="C62:J62"/>
    <mergeCell ref="C64:J64"/>
    <mergeCell ref="C65:J65"/>
    <mergeCell ref="B8:B20"/>
    <mergeCell ref="B21:B25"/>
    <mergeCell ref="B26:B31"/>
    <mergeCell ref="B32:B36"/>
    <mergeCell ref="B39:B44"/>
    <mergeCell ref="B45:B50"/>
    <mergeCell ref="B4:K4"/>
    <mergeCell ref="B6:B7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Bobuna</dc:creator>
  <cp:lastModifiedBy>Bobuna</cp:lastModifiedBy>
  <dcterms:created xsi:type="dcterms:W3CDTF">2022-09-29T08:15:30Z</dcterms:created>
  <dcterms:modified xsi:type="dcterms:W3CDTF">2022-09-29T08:15:44Z</dcterms:modified>
</cp:coreProperties>
</file>